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olors1.xml" ContentType="application/vnd.ms-office.chartcolorsty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00" firstSheet="16" activeTab="19"/>
  </bookViews>
  <sheets>
    <sheet name="Uscite2008-2020" sheetId="12" r:id="rId1"/>
    <sheet name="Varizioni_bilancio" sheetId="34" r:id="rId2"/>
    <sheet name="equilibrio_corrente_capitale" sheetId="23" r:id="rId3"/>
    <sheet name="Impegni_spesa_Missioni" sheetId="31" r:id="rId4"/>
    <sheet name="ciclo_annuale_U" sheetId="20" r:id="rId5"/>
    <sheet name="impegni" sheetId="14" r:id="rId6"/>
    <sheet name="indicatori_U" sheetId="5" r:id="rId7"/>
    <sheet name="trasferimenti_AP_ministeri" sheetId="16" r:id="rId8"/>
    <sheet name="trasf_correnti_AP_2019" sheetId="28" r:id="rId9"/>
    <sheet name="trasf_correnti_AP_2020" sheetId="32" r:id="rId10"/>
    <sheet name="trasf_correnti_AP_2021" sheetId="29" r:id="rId11"/>
    <sheet name="trasf_capitale_AP_2019" sheetId="30" r:id="rId12"/>
    <sheet name="trasf_capitale_AP_2020" sheetId="33" r:id="rId13"/>
    <sheet name="Residui_passivi" sheetId="21" r:id="rId14"/>
    <sheet name="Residui passivi2020" sheetId="18" r:id="rId15"/>
    <sheet name="fondo sviluppo coesione" sheetId="19" r:id="rId16"/>
    <sheet name="interessi_conti tesoreria" sheetId="24" r:id="rId17"/>
    <sheet name="saldi_totale" sheetId="25" r:id="rId18"/>
    <sheet name="saldi_finali" sheetId="26" r:id="rId19"/>
    <sheet name="tabella_saldi" sheetId="27" r:id="rId20"/>
    <sheet name="Entrate2011-2020" sheetId="1" r:id="rId21"/>
    <sheet name="accertamenti" sheetId="2" r:id="rId22"/>
    <sheet name="incassi" sheetId="3" r:id="rId23"/>
    <sheet name="indicatori_E" sheetId="15" r:id="rId24"/>
    <sheet name="ciclo_annuale_E" sheetId="22" r:id="rId25"/>
    <sheet name="Residui_attivi" sheetId="6" r:id="rId26"/>
    <sheet name="riaccertamento_residui_tit_cat" sheetId="8" r:id="rId27"/>
    <sheet name="riaccertamento_residui_capitolo" sheetId="9" r:id="rId28"/>
    <sheet name="sanzioni_risc_impostedirette" sheetId="7" r:id="rId29"/>
    <sheet name="sanzioni_risc_imposteindirette" sheetId="11" r:id="rId30"/>
    <sheet name="Imposta_valore_aggiunto" sheetId="10" r:id="rId31"/>
  </sheets>
  <definedNames>
    <definedName name="_xlnm._FilterDatabase" localSheetId="11" hidden="1">trasf_capitale_AP_2019!$A$1:$A$271</definedName>
    <definedName name="_xlnm._FilterDatabase" localSheetId="12" hidden="1">trasf_capitale_AP_2020!$A$1:$A$271</definedName>
    <definedName name="_xlnm._FilterDatabase" localSheetId="8" hidden="1">trasf_correnti_AP_2019!$B$1:$B$491</definedName>
    <definedName name="_xlnm._FilterDatabase" localSheetId="10" hidden="1">trasf_correnti_AP_2021!$A$1:$A$660</definedName>
  </definedNames>
  <calcPr calcId="125725"/>
</workbook>
</file>

<file path=xl/calcChain.xml><?xml version="1.0" encoding="utf-8"?>
<calcChain xmlns="http://schemas.openxmlformats.org/spreadsheetml/2006/main">
  <c r="D26" i="34"/>
  <c r="C26"/>
  <c r="E26" s="1"/>
  <c r="B26"/>
  <c r="D25"/>
  <c r="C25"/>
  <c r="B25"/>
  <c r="E24"/>
  <c r="E23"/>
  <c r="E22"/>
  <c r="E21"/>
  <c r="E20"/>
  <c r="E19"/>
  <c r="E18"/>
  <c r="E17"/>
  <c r="E16"/>
  <c r="E15"/>
  <c r="E14"/>
  <c r="E13"/>
  <c r="E12"/>
  <c r="E11"/>
  <c r="E10"/>
  <c r="E9"/>
  <c r="E8"/>
  <c r="E7"/>
  <c r="E6"/>
  <c r="E5"/>
  <c r="E4"/>
  <c r="E3"/>
  <c r="E2"/>
  <c r="P16" i="12"/>
  <c r="P3"/>
  <c r="O27"/>
  <c r="O26"/>
  <c r="E25" i="34" l="1"/>
  <c r="L12" i="20" l="1"/>
  <c r="M12"/>
  <c r="N12" s="1"/>
  <c r="K14"/>
  <c r="C14"/>
  <c r="M15" i="16" l="1"/>
  <c r="M3"/>
  <c r="M4"/>
  <c r="M5"/>
  <c r="M6"/>
  <c r="M7"/>
  <c r="M8"/>
  <c r="M9"/>
  <c r="M10"/>
  <c r="M11"/>
  <c r="M12"/>
  <c r="M13"/>
  <c r="M14"/>
  <c r="M2"/>
  <c r="M7" i="12"/>
  <c r="I13" i="7"/>
  <c r="F11" i="27" l="1"/>
  <c r="D11"/>
  <c r="C11"/>
  <c r="B11"/>
  <c r="F7"/>
  <c r="E7"/>
  <c r="D7"/>
  <c r="C7"/>
  <c r="B7"/>
  <c r="F3"/>
  <c r="D3"/>
  <c r="C3"/>
  <c r="B3"/>
  <c r="I25" i="26"/>
  <c r="H12" i="25"/>
  <c r="G12"/>
  <c r="F12"/>
  <c r="K12" s="1"/>
  <c r="E12"/>
  <c r="D12"/>
  <c r="C12"/>
  <c r="B12"/>
  <c r="T12" i="10"/>
  <c r="S12"/>
  <c r="R12"/>
  <c r="Q12"/>
  <c r="P12"/>
  <c r="O12"/>
  <c r="N12"/>
  <c r="M12"/>
  <c r="T12" i="11"/>
  <c r="S12"/>
  <c r="R12"/>
  <c r="Q12"/>
  <c r="P12"/>
  <c r="O12"/>
  <c r="N12"/>
  <c r="M12"/>
  <c r="I12" i="25" l="1"/>
  <c r="H7" i="27"/>
  <c r="J12" i="25"/>
  <c r="F13" i="7"/>
  <c r="E13"/>
  <c r="D13"/>
  <c r="C13"/>
  <c r="T12"/>
  <c r="S12"/>
  <c r="R12"/>
  <c r="Q12"/>
  <c r="P12"/>
  <c r="O12"/>
  <c r="N12"/>
  <c r="M12"/>
  <c r="E2" i="9"/>
  <c r="F2"/>
  <c r="G2"/>
  <c r="H2"/>
  <c r="I2"/>
  <c r="J2"/>
  <c r="K2"/>
  <c r="L2"/>
  <c r="M2"/>
  <c r="E3"/>
  <c r="F3"/>
  <c r="G3"/>
  <c r="H3"/>
  <c r="I3"/>
  <c r="J3"/>
  <c r="K3"/>
  <c r="L3"/>
  <c r="M3"/>
  <c r="E4"/>
  <c r="F4"/>
  <c r="G4"/>
  <c r="H4"/>
  <c r="I4"/>
  <c r="J4"/>
  <c r="K4"/>
  <c r="L4"/>
  <c r="M4"/>
  <c r="E5"/>
  <c r="F5"/>
  <c r="G5"/>
  <c r="H5"/>
  <c r="I5"/>
  <c r="J5"/>
  <c r="K5"/>
  <c r="L5"/>
  <c r="M5"/>
  <c r="E6"/>
  <c r="F6"/>
  <c r="G6"/>
  <c r="H6"/>
  <c r="I6"/>
  <c r="J6"/>
  <c r="K6"/>
  <c r="L6"/>
  <c r="M6"/>
  <c r="E7"/>
  <c r="F7"/>
  <c r="G7"/>
  <c r="H7"/>
  <c r="I7"/>
  <c r="J7"/>
  <c r="K7"/>
  <c r="L7"/>
  <c r="M7"/>
  <c r="E8"/>
  <c r="F8"/>
  <c r="G8"/>
  <c r="H8"/>
  <c r="I8"/>
  <c r="J8"/>
  <c r="K8"/>
  <c r="L8"/>
  <c r="M8"/>
  <c r="E9"/>
  <c r="F9"/>
  <c r="G9"/>
  <c r="H9"/>
  <c r="I9"/>
  <c r="J9"/>
  <c r="K9"/>
  <c r="L9"/>
  <c r="M9"/>
  <c r="E10"/>
  <c r="F10"/>
  <c r="G10"/>
  <c r="H10"/>
  <c r="I10"/>
  <c r="J10"/>
  <c r="K10"/>
  <c r="L10"/>
  <c r="M10"/>
  <c r="E11"/>
  <c r="F11"/>
  <c r="G11"/>
  <c r="H11"/>
  <c r="I11"/>
  <c r="J11"/>
  <c r="K11"/>
  <c r="L11"/>
  <c r="M11"/>
  <c r="D9"/>
  <c r="D10"/>
  <c r="D11"/>
  <c r="D7"/>
  <c r="D8"/>
  <c r="D6"/>
  <c r="D5"/>
  <c r="D3"/>
  <c r="D4"/>
  <c r="D2"/>
  <c r="M14" l="1"/>
  <c r="M15"/>
  <c r="M16"/>
  <c r="M17"/>
  <c r="M18"/>
  <c r="M19"/>
  <c r="M20"/>
  <c r="M21"/>
  <c r="M22"/>
  <c r="M23"/>
  <c r="K26" i="8"/>
  <c r="K27"/>
  <c r="K28"/>
  <c r="K29"/>
  <c r="K30"/>
  <c r="K31"/>
  <c r="L31" s="1"/>
  <c r="K32"/>
  <c r="K33"/>
  <c r="K34"/>
  <c r="K35"/>
  <c r="L35" s="1"/>
  <c r="K36"/>
  <c r="K37"/>
  <c r="K38"/>
  <c r="K39"/>
  <c r="L39" s="1"/>
  <c r="K40"/>
  <c r="K41"/>
  <c r="K42"/>
  <c r="K43"/>
  <c r="L43" s="1"/>
  <c r="K44"/>
  <c r="K45"/>
  <c r="K46"/>
  <c r="L46" s="1"/>
  <c r="L27"/>
  <c r="G22" i="6"/>
  <c r="E22"/>
  <c r="C22"/>
  <c r="D22"/>
  <c r="F22" s="1"/>
  <c r="H22" s="1"/>
  <c r="B22"/>
  <c r="Q12" i="22"/>
  <c r="N12"/>
  <c r="P12"/>
  <c r="K5" i="3"/>
  <c r="K4"/>
  <c r="K3"/>
  <c r="K2"/>
  <c r="S5" i="2"/>
  <c r="S4"/>
  <c r="S3"/>
  <c r="S2"/>
  <c r="L42" i="8" l="1"/>
  <c r="L38"/>
  <c r="L34"/>
  <c r="L30"/>
  <c r="L26"/>
  <c r="L45"/>
  <c r="L41"/>
  <c r="L37"/>
  <c r="L33"/>
  <c r="L29"/>
  <c r="L28"/>
  <c r="L32"/>
  <c r="L36"/>
  <c r="L40"/>
  <c r="L44"/>
  <c r="J22" i="6"/>
  <c r="O12" i="22"/>
  <c r="K6" i="3"/>
  <c r="K13" s="1"/>
  <c r="K11"/>
  <c r="K12"/>
  <c r="S6" i="2"/>
  <c r="S9" s="1"/>
  <c r="K10" i="3" l="1"/>
  <c r="K9"/>
  <c r="S10" i="2"/>
  <c r="S13"/>
  <c r="S11"/>
  <c r="S12"/>
  <c r="L23" i="1" l="1"/>
  <c r="K23"/>
  <c r="J23"/>
  <c r="I23"/>
  <c r="D23"/>
  <c r="C23"/>
  <c r="B23"/>
  <c r="H22"/>
  <c r="G22"/>
  <c r="F22"/>
  <c r="E22"/>
  <c r="H21"/>
  <c r="G21"/>
  <c r="K12" i="15" s="1"/>
  <c r="F21" i="1"/>
  <c r="K6" i="15" s="1"/>
  <c r="E21" i="1"/>
  <c r="E3" i="27" s="1"/>
  <c r="H3" s="1"/>
  <c r="H20" i="1"/>
  <c r="G20"/>
  <c r="F20"/>
  <c r="E20"/>
  <c r="H19"/>
  <c r="G19"/>
  <c r="F19"/>
  <c r="E19"/>
  <c r="H18"/>
  <c r="G18"/>
  <c r="F18"/>
  <c r="E18"/>
  <c r="H17"/>
  <c r="G17"/>
  <c r="K11" i="15" s="1"/>
  <c r="F17" i="1"/>
  <c r="K5" i="15" s="1"/>
  <c r="E17" i="1"/>
  <c r="H16"/>
  <c r="G16"/>
  <c r="F16"/>
  <c r="E16"/>
  <c r="H15"/>
  <c r="G15"/>
  <c r="F15"/>
  <c r="E15"/>
  <c r="H14"/>
  <c r="G14"/>
  <c r="F14"/>
  <c r="E14"/>
  <c r="H13"/>
  <c r="G13"/>
  <c r="F13"/>
  <c r="E13"/>
  <c r="H12"/>
  <c r="G12"/>
  <c r="F12"/>
  <c r="E12"/>
  <c r="H11"/>
  <c r="G11"/>
  <c r="F11"/>
  <c r="E11"/>
  <c r="H10"/>
  <c r="G10"/>
  <c r="F10"/>
  <c r="E10"/>
  <c r="H9"/>
  <c r="G9"/>
  <c r="K10" i="15" s="1"/>
  <c r="F9" i="1"/>
  <c r="K4" i="15" s="1"/>
  <c r="E9" i="1"/>
  <c r="H8"/>
  <c r="G8"/>
  <c r="F8"/>
  <c r="E8"/>
  <c r="H7"/>
  <c r="G7"/>
  <c r="F7"/>
  <c r="E7"/>
  <c r="H6"/>
  <c r="G6"/>
  <c r="F6"/>
  <c r="E6"/>
  <c r="H5"/>
  <c r="G5"/>
  <c r="F5"/>
  <c r="E5"/>
  <c r="H4"/>
  <c r="G4"/>
  <c r="F4"/>
  <c r="E4"/>
  <c r="H3"/>
  <c r="G3"/>
  <c r="K9" i="15" s="1"/>
  <c r="F3" i="1"/>
  <c r="K3" i="15" s="1"/>
  <c r="E3" i="1"/>
  <c r="B24" l="1"/>
  <c r="B2" i="27"/>
  <c r="J24" i="1"/>
  <c r="I24"/>
  <c r="C24"/>
  <c r="C2" i="27"/>
  <c r="K24" i="1"/>
  <c r="E23"/>
  <c r="E11" i="27"/>
  <c r="H11" s="1"/>
  <c r="D24" i="1"/>
  <c r="D2" i="27"/>
  <c r="L24" i="1"/>
  <c r="F2" i="27"/>
  <c r="G24" i="1"/>
  <c r="K13" i="15" s="1"/>
  <c r="G23" i="1"/>
  <c r="F23"/>
  <c r="C14" i="24"/>
  <c r="E24" i="1" l="1"/>
  <c r="E2" i="27"/>
  <c r="H2" s="1"/>
  <c r="F24" i="1"/>
  <c r="K7" i="15" s="1"/>
  <c r="E14" i="21"/>
  <c r="C14"/>
  <c r="B14"/>
  <c r="D14" l="1"/>
  <c r="F14" s="1"/>
  <c r="S4" i="14"/>
  <c r="T16" s="1"/>
  <c r="S3"/>
  <c r="T15" s="1"/>
  <c r="S2"/>
  <c r="T14" s="1"/>
  <c r="C13" i="20"/>
  <c r="Q12"/>
  <c r="P12"/>
  <c r="O12"/>
  <c r="N36" i="31"/>
  <c r="N2"/>
  <c r="N19"/>
  <c r="N22"/>
  <c r="N32"/>
  <c r="N28"/>
  <c r="N6"/>
  <c r="N18"/>
  <c r="N24"/>
  <c r="N9"/>
  <c r="N5"/>
  <c r="N8"/>
  <c r="N15"/>
  <c r="N7"/>
  <c r="N21"/>
  <c r="N23"/>
  <c r="N31"/>
  <c r="N25"/>
  <c r="N20"/>
  <c r="N29"/>
  <c r="N30"/>
  <c r="N17"/>
  <c r="N12"/>
  <c r="N35"/>
  <c r="N4"/>
  <c r="N34"/>
  <c r="N27"/>
  <c r="N14"/>
  <c r="N13"/>
  <c r="N16"/>
  <c r="N11"/>
  <c r="N10"/>
  <c r="N3"/>
  <c r="N33"/>
  <c r="N26"/>
  <c r="S5" i="14" l="1"/>
  <c r="S10" l="1"/>
  <c r="S8"/>
  <c r="S9"/>
  <c r="S11"/>
  <c r="L27" i="12"/>
  <c r="K27"/>
  <c r="J27"/>
  <c r="I27"/>
  <c r="E27"/>
  <c r="D27"/>
  <c r="G27" s="1"/>
  <c r="K11" i="5" s="1"/>
  <c r="C27" i="12"/>
  <c r="B27"/>
  <c r="L26"/>
  <c r="K26"/>
  <c r="J26"/>
  <c r="C12" i="26" s="1"/>
  <c r="C25" s="1"/>
  <c r="I26" i="12"/>
  <c r="B12" i="26" s="1"/>
  <c r="E26" i="12"/>
  <c r="E6" i="27" s="1"/>
  <c r="D26" i="12"/>
  <c r="C26"/>
  <c r="B26"/>
  <c r="B6" i="27" s="1"/>
  <c r="H25" i="12"/>
  <c r="G25"/>
  <c r="F25"/>
  <c r="H24"/>
  <c r="G24"/>
  <c r="K10" i="5" s="1"/>
  <c r="F24" i="12"/>
  <c r="K5" i="5" s="1"/>
  <c r="H23" i="12"/>
  <c r="G23"/>
  <c r="F23"/>
  <c r="H22"/>
  <c r="G22"/>
  <c r="F22"/>
  <c r="H21"/>
  <c r="G21"/>
  <c r="F21"/>
  <c r="H20"/>
  <c r="G20"/>
  <c r="F20"/>
  <c r="M19"/>
  <c r="H19"/>
  <c r="G19"/>
  <c r="F19"/>
  <c r="H18"/>
  <c r="G18"/>
  <c r="F18"/>
  <c r="H17"/>
  <c r="G17"/>
  <c r="F17"/>
  <c r="H16"/>
  <c r="G16"/>
  <c r="K9" i="5" s="1"/>
  <c r="F16" i="12"/>
  <c r="K4" i="5" s="1"/>
  <c r="H15" i="12"/>
  <c r="G15"/>
  <c r="F15"/>
  <c r="H14"/>
  <c r="G14"/>
  <c r="F14"/>
  <c r="H13"/>
  <c r="G13"/>
  <c r="F13"/>
  <c r="H12"/>
  <c r="G12"/>
  <c r="F12"/>
  <c r="H11"/>
  <c r="G11"/>
  <c r="F11"/>
  <c r="H10"/>
  <c r="G10"/>
  <c r="F10"/>
  <c r="H9"/>
  <c r="G9"/>
  <c r="F9"/>
  <c r="H8"/>
  <c r="G8"/>
  <c r="F8"/>
  <c r="H7"/>
  <c r="G7"/>
  <c r="F7"/>
  <c r="H6"/>
  <c r="G6"/>
  <c r="F6"/>
  <c r="H5"/>
  <c r="G5"/>
  <c r="F5"/>
  <c r="H4"/>
  <c r="G4"/>
  <c r="F4"/>
  <c r="H3"/>
  <c r="G3"/>
  <c r="K8" i="5" s="1"/>
  <c r="F3" i="12"/>
  <c r="K3" i="5" s="1"/>
  <c r="D12" i="26" l="1"/>
  <c r="D25" s="1"/>
  <c r="B25"/>
  <c r="C6" i="27"/>
  <c r="E12" i="26"/>
  <c r="E25" s="1"/>
  <c r="D6" i="27"/>
  <c r="G12" i="26"/>
  <c r="F6" i="27"/>
  <c r="H6" s="1"/>
  <c r="F12" i="26"/>
  <c r="B15" i="23"/>
  <c r="C15"/>
  <c r="G15"/>
  <c r="F15"/>
  <c r="E15"/>
  <c r="D15"/>
  <c r="F27" i="12"/>
  <c r="K6" i="5" s="1"/>
  <c r="G26" i="12"/>
  <c r="F26"/>
  <c r="I24" i="26"/>
  <c r="I23"/>
  <c r="I22"/>
  <c r="I21"/>
  <c r="I20"/>
  <c r="I19"/>
  <c r="I18"/>
  <c r="I17"/>
  <c r="I16"/>
  <c r="G25" l="1"/>
  <c r="K12"/>
  <c r="H12"/>
  <c r="F25"/>
  <c r="L12"/>
  <c r="G11" i="27"/>
  <c r="M3" i="31"/>
  <c r="M6"/>
  <c r="M5"/>
  <c r="M7"/>
  <c r="M8"/>
  <c r="M10"/>
  <c r="M4"/>
  <c r="M11"/>
  <c r="M12"/>
  <c r="M13"/>
  <c r="M16"/>
  <c r="M14"/>
  <c r="M15"/>
  <c r="M9"/>
  <c r="M18"/>
  <c r="M17"/>
  <c r="M20"/>
  <c r="M24"/>
  <c r="M22"/>
  <c r="M21"/>
  <c r="M26"/>
  <c r="M25"/>
  <c r="M23"/>
  <c r="M19"/>
  <c r="M28"/>
  <c r="M27"/>
  <c r="M30"/>
  <c r="M33"/>
  <c r="M34"/>
  <c r="M31"/>
  <c r="M29"/>
  <c r="M32"/>
  <c r="M35"/>
  <c r="M36"/>
  <c r="M2"/>
  <c r="J12" i="26" l="1"/>
  <c r="H25"/>
  <c r="M46" i="12"/>
  <c r="M61" l="1"/>
  <c r="E26" i="18"/>
  <c r="H26"/>
  <c r="D15" i="9" l="1"/>
  <c r="E15"/>
  <c r="F15"/>
  <c r="G15"/>
  <c r="H15"/>
  <c r="I15"/>
  <c r="J15"/>
  <c r="K15"/>
  <c r="L15"/>
  <c r="D16"/>
  <c r="E16"/>
  <c r="F16"/>
  <c r="G16"/>
  <c r="H16"/>
  <c r="I16"/>
  <c r="J16"/>
  <c r="K16"/>
  <c r="L16"/>
  <c r="D17"/>
  <c r="E17"/>
  <c r="F17"/>
  <c r="G17"/>
  <c r="H17"/>
  <c r="I17"/>
  <c r="J17"/>
  <c r="K17"/>
  <c r="L17"/>
  <c r="D18"/>
  <c r="E18"/>
  <c r="F18"/>
  <c r="G18"/>
  <c r="H18"/>
  <c r="I18"/>
  <c r="J18"/>
  <c r="K18"/>
  <c r="L18"/>
  <c r="D19"/>
  <c r="E19"/>
  <c r="F19"/>
  <c r="G19"/>
  <c r="H19"/>
  <c r="I19"/>
  <c r="J19"/>
  <c r="K19"/>
  <c r="L19"/>
  <c r="D20"/>
  <c r="E20"/>
  <c r="F20"/>
  <c r="G20"/>
  <c r="H20"/>
  <c r="I20"/>
  <c r="J20"/>
  <c r="K20"/>
  <c r="L20"/>
  <c r="D21"/>
  <c r="E21"/>
  <c r="F21"/>
  <c r="G21"/>
  <c r="H21"/>
  <c r="I21"/>
  <c r="J21"/>
  <c r="K21"/>
  <c r="L21"/>
  <c r="D22"/>
  <c r="E22"/>
  <c r="F22"/>
  <c r="G22"/>
  <c r="H22"/>
  <c r="I22"/>
  <c r="J22"/>
  <c r="K22"/>
  <c r="L22"/>
  <c r="D23"/>
  <c r="E23"/>
  <c r="F23"/>
  <c r="G23"/>
  <c r="H23"/>
  <c r="I23"/>
  <c r="J23"/>
  <c r="K23"/>
  <c r="L23"/>
  <c r="E14"/>
  <c r="F14"/>
  <c r="G14"/>
  <c r="H14"/>
  <c r="I14"/>
  <c r="J14"/>
  <c r="K14"/>
  <c r="L14"/>
  <c r="J46" i="8"/>
  <c r="I46"/>
  <c r="J45"/>
  <c r="I45"/>
  <c r="H45"/>
  <c r="G45"/>
  <c r="F45"/>
  <c r="E45"/>
  <c r="D45"/>
  <c r="C45"/>
  <c r="B45"/>
  <c r="J44"/>
  <c r="I44"/>
  <c r="H44"/>
  <c r="G44"/>
  <c r="F44"/>
  <c r="E44"/>
  <c r="D44"/>
  <c r="C44"/>
  <c r="B44"/>
  <c r="J43"/>
  <c r="I43"/>
  <c r="H43"/>
  <c r="G43"/>
  <c r="F43"/>
  <c r="E43"/>
  <c r="D43"/>
  <c r="C43"/>
  <c r="B43"/>
  <c r="J42"/>
  <c r="I42"/>
  <c r="H42"/>
  <c r="G42"/>
  <c r="F42"/>
  <c r="E42"/>
  <c r="D42"/>
  <c r="C42"/>
  <c r="B42"/>
  <c r="J41"/>
  <c r="I41"/>
  <c r="H41"/>
  <c r="G41"/>
  <c r="F41"/>
  <c r="E41"/>
  <c r="D41"/>
  <c r="C41"/>
  <c r="B41"/>
  <c r="J40"/>
  <c r="I40"/>
  <c r="H40"/>
  <c r="G40"/>
  <c r="F40"/>
  <c r="E40"/>
  <c r="D40"/>
  <c r="C40"/>
  <c r="B40"/>
  <c r="J39"/>
  <c r="I39"/>
  <c r="H39"/>
  <c r="G39"/>
  <c r="F39"/>
  <c r="E39"/>
  <c r="D39"/>
  <c r="C39"/>
  <c r="B39"/>
  <c r="J38"/>
  <c r="I38"/>
  <c r="H38"/>
  <c r="G38"/>
  <c r="F38"/>
  <c r="E38"/>
  <c r="D38"/>
  <c r="C38"/>
  <c r="B38"/>
  <c r="J37"/>
  <c r="I37"/>
  <c r="H37"/>
  <c r="G37"/>
  <c r="F37"/>
  <c r="E37"/>
  <c r="D37"/>
  <c r="C37"/>
  <c r="B37"/>
  <c r="J36"/>
  <c r="I36"/>
  <c r="H36"/>
  <c r="G36"/>
  <c r="F36"/>
  <c r="E36"/>
  <c r="D36"/>
  <c r="C36"/>
  <c r="B36"/>
  <c r="J35"/>
  <c r="I35"/>
  <c r="H35"/>
  <c r="G35"/>
  <c r="F35"/>
  <c r="E35"/>
  <c r="D35"/>
  <c r="C35"/>
  <c r="B35"/>
  <c r="J34"/>
  <c r="I34"/>
  <c r="H34"/>
  <c r="G34"/>
  <c r="F34"/>
  <c r="E34"/>
  <c r="D34"/>
  <c r="C34"/>
  <c r="B34"/>
  <c r="J33"/>
  <c r="I33"/>
  <c r="H33"/>
  <c r="G33"/>
  <c r="F33"/>
  <c r="E33"/>
  <c r="D33"/>
  <c r="C33"/>
  <c r="B33"/>
  <c r="J32"/>
  <c r="I32"/>
  <c r="H32"/>
  <c r="G32"/>
  <c r="F32"/>
  <c r="E32"/>
  <c r="D32"/>
  <c r="C32"/>
  <c r="B32"/>
  <c r="J31"/>
  <c r="I31"/>
  <c r="H31"/>
  <c r="G31"/>
  <c r="F31"/>
  <c r="E31"/>
  <c r="D31"/>
  <c r="C31"/>
  <c r="B31"/>
  <c r="J30"/>
  <c r="I30"/>
  <c r="H30"/>
  <c r="G30"/>
  <c r="F30"/>
  <c r="E30"/>
  <c r="D30"/>
  <c r="C30"/>
  <c r="B30"/>
  <c r="J29"/>
  <c r="I29"/>
  <c r="H29"/>
  <c r="G29"/>
  <c r="F29"/>
  <c r="E29"/>
  <c r="D29"/>
  <c r="C29"/>
  <c r="B29"/>
  <c r="J28"/>
  <c r="I28"/>
  <c r="H28"/>
  <c r="G28"/>
  <c r="F28"/>
  <c r="E28"/>
  <c r="D28"/>
  <c r="C28"/>
  <c r="B28"/>
  <c r="J27"/>
  <c r="I27"/>
  <c r="H27"/>
  <c r="G27"/>
  <c r="F27"/>
  <c r="E27"/>
  <c r="D27"/>
  <c r="C27"/>
  <c r="B27"/>
  <c r="J26"/>
  <c r="I26"/>
  <c r="H26"/>
  <c r="G26"/>
  <c r="F26"/>
  <c r="E26"/>
  <c r="D26"/>
  <c r="C26"/>
  <c r="B26"/>
  <c r="G11" i="25"/>
  <c r="F11"/>
  <c r="E11"/>
  <c r="D11"/>
  <c r="C11"/>
  <c r="B11"/>
  <c r="T11" i="10"/>
  <c r="S11"/>
  <c r="R11"/>
  <c r="Q11"/>
  <c r="P11"/>
  <c r="O11"/>
  <c r="N11"/>
  <c r="M11"/>
  <c r="T10" i="11"/>
  <c r="S10"/>
  <c r="R10"/>
  <c r="Q10"/>
  <c r="P10"/>
  <c r="O10"/>
  <c r="N10"/>
  <c r="M10"/>
  <c r="T10" i="7"/>
  <c r="S10"/>
  <c r="R10"/>
  <c r="Q10"/>
  <c r="P10"/>
  <c r="O10"/>
  <c r="N10"/>
  <c r="M10"/>
  <c r="J11" i="25" l="1"/>
  <c r="K11"/>
  <c r="J21" i="6"/>
  <c r="F21"/>
  <c r="H21" s="1"/>
  <c r="Q11" i="22"/>
  <c r="M11"/>
  <c r="L11"/>
  <c r="K11"/>
  <c r="J5" i="3"/>
  <c r="J4"/>
  <c r="J3"/>
  <c r="J2"/>
  <c r="I5"/>
  <c r="I4"/>
  <c r="I3"/>
  <c r="I2"/>
  <c r="R5" i="2"/>
  <c r="S19" s="1"/>
  <c r="R4"/>
  <c r="S18" s="1"/>
  <c r="R3"/>
  <c r="S17" s="1"/>
  <c r="R2"/>
  <c r="S16" s="1"/>
  <c r="E46" i="1"/>
  <c r="E45"/>
  <c r="E44"/>
  <c r="E43"/>
  <c r="E42"/>
  <c r="E41"/>
  <c r="E40"/>
  <c r="E39"/>
  <c r="E38"/>
  <c r="E37"/>
  <c r="E36"/>
  <c r="E35"/>
  <c r="E34"/>
  <c r="E33"/>
  <c r="E32"/>
  <c r="E31"/>
  <c r="E30"/>
  <c r="E29"/>
  <c r="E28"/>
  <c r="E27"/>
  <c r="B47"/>
  <c r="C47"/>
  <c r="H23" s="1"/>
  <c r="D47"/>
  <c r="N11" i="22" l="1"/>
  <c r="B48" i="1"/>
  <c r="D48"/>
  <c r="P11" i="22"/>
  <c r="H11" i="25"/>
  <c r="I11" s="1"/>
  <c r="C48" i="1"/>
  <c r="H24" s="1"/>
  <c r="O11" i="22"/>
  <c r="I6" i="3"/>
  <c r="R6" i="2"/>
  <c r="R12" l="1"/>
  <c r="S20"/>
  <c r="I13" i="3"/>
  <c r="I10"/>
  <c r="I12"/>
  <c r="I11"/>
  <c r="I9"/>
  <c r="R13" i="2"/>
  <c r="R10"/>
  <c r="R9"/>
  <c r="R11"/>
  <c r="C9" i="24" l="1"/>
  <c r="H4" i="28" l="1"/>
  <c r="H6"/>
  <c r="H7"/>
  <c r="H8"/>
  <c r="H9"/>
  <c r="H10"/>
  <c r="H11"/>
  <c r="H12"/>
  <c r="H13"/>
  <c r="H14"/>
  <c r="H15"/>
  <c r="H16"/>
  <c r="H17"/>
  <c r="H18"/>
  <c r="H19"/>
  <c r="H20"/>
  <c r="H21"/>
  <c r="H22"/>
  <c r="H23"/>
  <c r="H24"/>
  <c r="H25"/>
  <c r="H26"/>
  <c r="H27"/>
  <c r="H28"/>
  <c r="H29"/>
  <c r="H30"/>
  <c r="H31"/>
  <c r="H32"/>
  <c r="H33"/>
  <c r="H3"/>
  <c r="L10" i="19"/>
  <c r="K10"/>
  <c r="E13" i="21"/>
  <c r="C13"/>
  <c r="B13"/>
  <c r="L81" i="12"/>
  <c r="K81"/>
  <c r="J81"/>
  <c r="I81"/>
  <c r="L80"/>
  <c r="K80"/>
  <c r="J80"/>
  <c r="I80"/>
  <c r="L15" i="16"/>
  <c r="L14"/>
  <c r="L13"/>
  <c r="L12"/>
  <c r="L11"/>
  <c r="L10"/>
  <c r="L9"/>
  <c r="L8"/>
  <c r="L7"/>
  <c r="L6"/>
  <c r="L5"/>
  <c r="L4"/>
  <c r="L3"/>
  <c r="L2"/>
  <c r="M10" i="19" l="1"/>
  <c r="D13" i="21"/>
  <c r="F13" s="1"/>
  <c r="G14" s="1"/>
  <c r="R4" i="14" l="1"/>
  <c r="R3"/>
  <c r="S15" s="1"/>
  <c r="R2"/>
  <c r="Q11" i="20"/>
  <c r="P11"/>
  <c r="O11"/>
  <c r="M11"/>
  <c r="L11"/>
  <c r="L53" i="12"/>
  <c r="K53"/>
  <c r="J53"/>
  <c r="I53"/>
  <c r="L54"/>
  <c r="K54"/>
  <c r="J54"/>
  <c r="I54"/>
  <c r="C54"/>
  <c r="D54"/>
  <c r="E54"/>
  <c r="B54"/>
  <c r="E53"/>
  <c r="D53"/>
  <c r="C53"/>
  <c r="H26" s="1"/>
  <c r="B53"/>
  <c r="H52"/>
  <c r="G52"/>
  <c r="F52"/>
  <c r="H51"/>
  <c r="G51"/>
  <c r="J10" i="5" s="1"/>
  <c r="F51" i="12"/>
  <c r="J5" i="5" s="1"/>
  <c r="H50" i="12"/>
  <c r="G50"/>
  <c r="F50"/>
  <c r="H49"/>
  <c r="G49"/>
  <c r="F49"/>
  <c r="H48"/>
  <c r="G48"/>
  <c r="F48"/>
  <c r="H47"/>
  <c r="G47"/>
  <c r="F47"/>
  <c r="H46"/>
  <c r="G46"/>
  <c r="F46"/>
  <c r="H45"/>
  <c r="G45"/>
  <c r="F45"/>
  <c r="H44"/>
  <c r="G44"/>
  <c r="F44"/>
  <c r="H43"/>
  <c r="G43"/>
  <c r="J9" i="5" s="1"/>
  <c r="F43" i="12"/>
  <c r="J4" i="5" s="1"/>
  <c r="H42" i="12"/>
  <c r="G42"/>
  <c r="F42"/>
  <c r="H41"/>
  <c r="G41"/>
  <c r="F41"/>
  <c r="H40"/>
  <c r="G40"/>
  <c r="F40"/>
  <c r="H39"/>
  <c r="G39"/>
  <c r="F39"/>
  <c r="H38"/>
  <c r="G38"/>
  <c r="F38"/>
  <c r="H37"/>
  <c r="G37"/>
  <c r="F37"/>
  <c r="H36"/>
  <c r="G36"/>
  <c r="F36"/>
  <c r="H35"/>
  <c r="G35"/>
  <c r="F35"/>
  <c r="H34"/>
  <c r="G34"/>
  <c r="F34"/>
  <c r="H33"/>
  <c r="G33"/>
  <c r="F33"/>
  <c r="H32"/>
  <c r="G32"/>
  <c r="F32"/>
  <c r="H31"/>
  <c r="G31"/>
  <c r="F31"/>
  <c r="H30"/>
  <c r="G30"/>
  <c r="J8" i="5" s="1"/>
  <c r="F30" i="12"/>
  <c r="J3" i="5" s="1"/>
  <c r="M34" i="12" l="1"/>
  <c r="H27"/>
  <c r="S14" i="14"/>
  <c r="S16"/>
  <c r="N11" i="20"/>
  <c r="F54" i="12"/>
  <c r="J6" i="5" s="1"/>
  <c r="R5" i="14"/>
  <c r="R11" s="1"/>
  <c r="E14" i="23"/>
  <c r="D14"/>
  <c r="E11" i="26"/>
  <c r="E24" s="1"/>
  <c r="H54" i="12"/>
  <c r="G14" i="23"/>
  <c r="F14"/>
  <c r="G11" i="26"/>
  <c r="F53" i="12"/>
  <c r="B14" i="23"/>
  <c r="C14"/>
  <c r="G54" i="12"/>
  <c r="J11" i="5" s="1"/>
  <c r="G53" i="12"/>
  <c r="R10" i="14" l="1"/>
  <c r="S17"/>
  <c r="R9"/>
  <c r="R8"/>
  <c r="G24" i="26"/>
  <c r="K11"/>
  <c r="H48" i="1"/>
  <c r="G48"/>
  <c r="J13" i="15" s="1"/>
  <c r="F48" i="1"/>
  <c r="J7" i="15" s="1"/>
  <c r="L47" i="1"/>
  <c r="K47"/>
  <c r="J47"/>
  <c r="I47"/>
  <c r="E47"/>
  <c r="G47"/>
  <c r="F47"/>
  <c r="H46"/>
  <c r="G46"/>
  <c r="F46"/>
  <c r="H45"/>
  <c r="G45"/>
  <c r="J12" i="15" s="1"/>
  <c r="F45" i="1"/>
  <c r="J6" i="15" s="1"/>
  <c r="H44" i="1"/>
  <c r="G44"/>
  <c r="F44"/>
  <c r="H43"/>
  <c r="G43"/>
  <c r="F43"/>
  <c r="H42"/>
  <c r="G42"/>
  <c r="F42"/>
  <c r="H41"/>
  <c r="G41"/>
  <c r="J11" i="15" s="1"/>
  <c r="F41" i="1"/>
  <c r="J5" i="15" s="1"/>
  <c r="H40" i="1"/>
  <c r="G40"/>
  <c r="F40"/>
  <c r="H39"/>
  <c r="G39"/>
  <c r="F39"/>
  <c r="H38"/>
  <c r="G38"/>
  <c r="F38"/>
  <c r="H37"/>
  <c r="G37"/>
  <c r="F37"/>
  <c r="H36"/>
  <c r="G36"/>
  <c r="F36"/>
  <c r="H35"/>
  <c r="G35"/>
  <c r="F35"/>
  <c r="H34"/>
  <c r="G34"/>
  <c r="F34"/>
  <c r="H33"/>
  <c r="G33"/>
  <c r="J10" i="15" s="1"/>
  <c r="F33" i="1"/>
  <c r="J4" i="15" s="1"/>
  <c r="H32" i="1"/>
  <c r="G32"/>
  <c r="F32"/>
  <c r="H31"/>
  <c r="G31"/>
  <c r="F31"/>
  <c r="H30"/>
  <c r="G30"/>
  <c r="F30"/>
  <c r="H29"/>
  <c r="G29"/>
  <c r="F29"/>
  <c r="H28"/>
  <c r="G28"/>
  <c r="F28"/>
  <c r="H27"/>
  <c r="G27"/>
  <c r="J9" i="15" s="1"/>
  <c r="F27" i="1"/>
  <c r="J3" i="15" s="1"/>
  <c r="E12" i="27"/>
  <c r="D12"/>
  <c r="L119" i="1"/>
  <c r="F8" i="26" s="1"/>
  <c r="F21" s="1"/>
  <c r="K119" i="1"/>
  <c r="J119"/>
  <c r="C8" i="26" s="1"/>
  <c r="C21" s="1"/>
  <c r="I119" i="1"/>
  <c r="B8" i="26" s="1"/>
  <c r="B21" s="1"/>
  <c r="L239" i="1"/>
  <c r="F3" i="26" s="1"/>
  <c r="F16" s="1"/>
  <c r="K239" i="1"/>
  <c r="J239"/>
  <c r="C3" i="26" s="1"/>
  <c r="C16" s="1"/>
  <c r="I239" i="1"/>
  <c r="B3" i="26" s="1"/>
  <c r="B16" s="1"/>
  <c r="L215" i="1"/>
  <c r="F4" i="26" s="1"/>
  <c r="F17" s="1"/>
  <c r="K215" i="1"/>
  <c r="J215"/>
  <c r="C4" i="26" s="1"/>
  <c r="C17" s="1"/>
  <c r="I215" i="1"/>
  <c r="B4" i="26" s="1"/>
  <c r="B17" s="1"/>
  <c r="E215" i="1"/>
  <c r="L191"/>
  <c r="F5" i="26" s="1"/>
  <c r="F18" s="1"/>
  <c r="K191" i="1"/>
  <c r="J191"/>
  <c r="C5" i="26" s="1"/>
  <c r="C18" s="1"/>
  <c r="I191" i="1"/>
  <c r="B5" i="26" s="1"/>
  <c r="B18" s="1"/>
  <c r="L167" i="1"/>
  <c r="F6" i="26" s="1"/>
  <c r="F19" s="1"/>
  <c r="K167" i="1"/>
  <c r="J167"/>
  <c r="C6" i="26" s="1"/>
  <c r="C19" s="1"/>
  <c r="I167" i="1"/>
  <c r="B6" i="26" s="1"/>
  <c r="B19" s="1"/>
  <c r="J143" i="1"/>
  <c r="C7" i="26" s="1"/>
  <c r="C20" s="1"/>
  <c r="K143" i="1"/>
  <c r="L143"/>
  <c r="F7" i="26" s="1"/>
  <c r="F20" s="1"/>
  <c r="I143" i="1"/>
  <c r="B7" i="26" s="1"/>
  <c r="B20" s="1"/>
  <c r="J95" i="1"/>
  <c r="C9" i="26" s="1"/>
  <c r="C22" s="1"/>
  <c r="K95" i="1"/>
  <c r="L95"/>
  <c r="F9" i="26" s="1"/>
  <c r="F22" s="1"/>
  <c r="I95" i="1"/>
  <c r="B9" i="26" s="1"/>
  <c r="B22" s="1"/>
  <c r="J71" i="1"/>
  <c r="C10" i="26" s="1"/>
  <c r="C23" s="1"/>
  <c r="K71" i="1"/>
  <c r="L71"/>
  <c r="I71"/>
  <c r="B10" i="26" s="1"/>
  <c r="B23" s="1"/>
  <c r="K269" i="12"/>
  <c r="K242"/>
  <c r="K215"/>
  <c r="K188"/>
  <c r="K161"/>
  <c r="K134"/>
  <c r="K107"/>
  <c r="F10" i="26" l="1"/>
  <c r="F23" s="1"/>
  <c r="C11"/>
  <c r="C24" s="1"/>
  <c r="J48" i="1"/>
  <c r="B11" i="26"/>
  <c r="I48" i="1"/>
  <c r="E48"/>
  <c r="K48"/>
  <c r="F10" i="27"/>
  <c r="F11" i="26"/>
  <c r="L48" i="1"/>
  <c r="B12" i="27"/>
  <c r="C12"/>
  <c r="F12"/>
  <c r="F8"/>
  <c r="H12"/>
  <c r="D7" i="26"/>
  <c r="D20" s="1"/>
  <c r="G7" i="27"/>
  <c r="G3"/>
  <c r="D3" i="26"/>
  <c r="D16" s="1"/>
  <c r="D4"/>
  <c r="D17" s="1"/>
  <c r="D8"/>
  <c r="D21" s="1"/>
  <c r="D6"/>
  <c r="D19" s="1"/>
  <c r="D10"/>
  <c r="D23" s="1"/>
  <c r="D5"/>
  <c r="D18" s="1"/>
  <c r="D9"/>
  <c r="D22" s="1"/>
  <c r="F24" l="1"/>
  <c r="H11"/>
  <c r="F4" i="27"/>
  <c r="F13" s="1"/>
  <c r="D11" i="26"/>
  <c r="D24" s="1"/>
  <c r="B24"/>
  <c r="G12" i="27"/>
  <c r="T10" i="10"/>
  <c r="S10"/>
  <c r="R10"/>
  <c r="Q10"/>
  <c r="P10"/>
  <c r="O10"/>
  <c r="N10"/>
  <c r="M10"/>
  <c r="T9"/>
  <c r="S9"/>
  <c r="R9"/>
  <c r="Q9"/>
  <c r="P9"/>
  <c r="O9"/>
  <c r="N9"/>
  <c r="M9"/>
  <c r="H24" i="26" l="1"/>
  <c r="J11"/>
  <c r="L11"/>
  <c r="L6"/>
  <c r="L10"/>
  <c r="L4"/>
  <c r="L9"/>
  <c r="L3"/>
  <c r="L5"/>
  <c r="L7"/>
  <c r="L8"/>
  <c r="T8" i="10"/>
  <c r="S8"/>
  <c r="R8"/>
  <c r="Q8"/>
  <c r="P8"/>
  <c r="O8"/>
  <c r="N8"/>
  <c r="M8"/>
  <c r="T7"/>
  <c r="S7"/>
  <c r="R7"/>
  <c r="Q7"/>
  <c r="P7"/>
  <c r="O7"/>
  <c r="N7"/>
  <c r="M7"/>
  <c r="T6"/>
  <c r="S6"/>
  <c r="R6"/>
  <c r="Q6"/>
  <c r="P6"/>
  <c r="O6"/>
  <c r="N6"/>
  <c r="M6"/>
  <c r="T5"/>
  <c r="S5"/>
  <c r="R5"/>
  <c r="Q5"/>
  <c r="P5"/>
  <c r="O5"/>
  <c r="N5"/>
  <c r="M5"/>
  <c r="T4"/>
  <c r="S4"/>
  <c r="R4"/>
  <c r="Q4"/>
  <c r="P4"/>
  <c r="O4"/>
  <c r="N4"/>
  <c r="M4"/>
  <c r="T3"/>
  <c r="S3"/>
  <c r="R3"/>
  <c r="Q3"/>
  <c r="P3"/>
  <c r="O3"/>
  <c r="N3"/>
  <c r="M3"/>
  <c r="T11" i="11" l="1"/>
  <c r="S11"/>
  <c r="R11"/>
  <c r="Q11"/>
  <c r="P11"/>
  <c r="O11"/>
  <c r="N11"/>
  <c r="M11"/>
  <c r="T9"/>
  <c r="S9"/>
  <c r="R9"/>
  <c r="Q9"/>
  <c r="P9"/>
  <c r="O9"/>
  <c r="N9"/>
  <c r="M9"/>
  <c r="T8"/>
  <c r="S8"/>
  <c r="R8"/>
  <c r="Q8"/>
  <c r="P8"/>
  <c r="O8"/>
  <c r="N8"/>
  <c r="M8"/>
  <c r="T7"/>
  <c r="S7"/>
  <c r="R7"/>
  <c r="Q7"/>
  <c r="P7"/>
  <c r="O7"/>
  <c r="N7"/>
  <c r="M7"/>
  <c r="T6"/>
  <c r="S6"/>
  <c r="R6"/>
  <c r="Q6"/>
  <c r="P6"/>
  <c r="O6"/>
  <c r="N6"/>
  <c r="M6"/>
  <c r="T5"/>
  <c r="S5"/>
  <c r="R5"/>
  <c r="Q5"/>
  <c r="P5"/>
  <c r="O5"/>
  <c r="N5"/>
  <c r="M5"/>
  <c r="T4"/>
  <c r="S4"/>
  <c r="R4"/>
  <c r="Q4"/>
  <c r="P4"/>
  <c r="O4"/>
  <c r="N4"/>
  <c r="M4"/>
  <c r="T3"/>
  <c r="S3"/>
  <c r="R3"/>
  <c r="Q3"/>
  <c r="P3"/>
  <c r="O3"/>
  <c r="N3"/>
  <c r="M3"/>
  <c r="T11" i="7"/>
  <c r="S11"/>
  <c r="R11"/>
  <c r="Q11"/>
  <c r="P11"/>
  <c r="O11"/>
  <c r="N11"/>
  <c r="M11"/>
  <c r="T9"/>
  <c r="S9"/>
  <c r="R9"/>
  <c r="Q9"/>
  <c r="P9"/>
  <c r="O9"/>
  <c r="N9"/>
  <c r="M9"/>
  <c r="T8"/>
  <c r="S8"/>
  <c r="R8"/>
  <c r="Q8"/>
  <c r="P8"/>
  <c r="O8"/>
  <c r="N8"/>
  <c r="M8"/>
  <c r="T7"/>
  <c r="S7"/>
  <c r="R7"/>
  <c r="Q7"/>
  <c r="P7"/>
  <c r="O7"/>
  <c r="N7"/>
  <c r="M7"/>
  <c r="T6"/>
  <c r="S6"/>
  <c r="R6"/>
  <c r="Q6"/>
  <c r="P6"/>
  <c r="O6"/>
  <c r="N6"/>
  <c r="M6"/>
  <c r="T5"/>
  <c r="S5"/>
  <c r="R5"/>
  <c r="Q5"/>
  <c r="P5"/>
  <c r="O5"/>
  <c r="N5"/>
  <c r="M5"/>
  <c r="T4"/>
  <c r="S4"/>
  <c r="R4"/>
  <c r="Q4"/>
  <c r="P4"/>
  <c r="O4"/>
  <c r="N4"/>
  <c r="M4"/>
  <c r="T3"/>
  <c r="S3"/>
  <c r="R3"/>
  <c r="Q3"/>
  <c r="P3"/>
  <c r="O3"/>
  <c r="N3"/>
  <c r="M3"/>
  <c r="H22" i="8" l="1"/>
  <c r="H46" s="1"/>
  <c r="G22"/>
  <c r="G46" s="1"/>
  <c r="F22"/>
  <c r="F46" s="1"/>
  <c r="E22"/>
  <c r="E46" s="1"/>
  <c r="D22"/>
  <c r="D46" s="1"/>
  <c r="C22" l="1"/>
  <c r="C46" s="1"/>
  <c r="B22"/>
  <c r="B46" s="1"/>
  <c r="J20" i="6"/>
  <c r="F20"/>
  <c r="J19"/>
  <c r="F19"/>
  <c r="J18"/>
  <c r="F18"/>
  <c r="J17"/>
  <c r="F17"/>
  <c r="H17" s="1"/>
  <c r="J16"/>
  <c r="F16"/>
  <c r="J15"/>
  <c r="F15"/>
  <c r="J14"/>
  <c r="F14"/>
  <c r="H14" s="1"/>
  <c r="J13"/>
  <c r="F13"/>
  <c r="H15" l="1"/>
  <c r="H16"/>
  <c r="H13"/>
  <c r="H18"/>
  <c r="H20"/>
  <c r="H19"/>
  <c r="D2" l="1"/>
  <c r="J2" s="1"/>
  <c r="Q10" i="22" l="1"/>
  <c r="K10"/>
  <c r="P10" s="1"/>
  <c r="Q9"/>
  <c r="K9"/>
  <c r="P9" s="1"/>
  <c r="Q8"/>
  <c r="K8"/>
  <c r="P8" s="1"/>
  <c r="Q7"/>
  <c r="K7"/>
  <c r="P7" s="1"/>
  <c r="Q6"/>
  <c r="K6"/>
  <c r="P6" s="1"/>
  <c r="Q5"/>
  <c r="K5"/>
  <c r="P5" s="1"/>
  <c r="Q4"/>
  <c r="K4"/>
  <c r="P4" s="1"/>
  <c r="Q3"/>
  <c r="K3"/>
  <c r="P3" s="1"/>
  <c r="O3" l="1"/>
  <c r="O4"/>
  <c r="O5"/>
  <c r="O6"/>
  <c r="O7"/>
  <c r="O8"/>
  <c r="O9"/>
  <c r="O10"/>
  <c r="H5" i="3"/>
  <c r="G5"/>
  <c r="F5"/>
  <c r="E5"/>
  <c r="D5"/>
  <c r="C5"/>
  <c r="B5"/>
  <c r="H4"/>
  <c r="G4"/>
  <c r="F4"/>
  <c r="E4"/>
  <c r="D4"/>
  <c r="C4"/>
  <c r="B4"/>
  <c r="H3"/>
  <c r="G3"/>
  <c r="F3"/>
  <c r="E3"/>
  <c r="D3"/>
  <c r="C3"/>
  <c r="B3"/>
  <c r="H2"/>
  <c r="G2"/>
  <c r="F2"/>
  <c r="E2"/>
  <c r="D2"/>
  <c r="C2"/>
  <c r="B2"/>
  <c r="I19" i="2"/>
  <c r="H19"/>
  <c r="G19"/>
  <c r="F19"/>
  <c r="E19"/>
  <c r="D19"/>
  <c r="C19"/>
  <c r="I18"/>
  <c r="H18"/>
  <c r="G18"/>
  <c r="F18"/>
  <c r="E18"/>
  <c r="D18"/>
  <c r="C18"/>
  <c r="I17"/>
  <c r="H17"/>
  <c r="G17"/>
  <c r="F17"/>
  <c r="E17"/>
  <c r="D17"/>
  <c r="C17"/>
  <c r="I16"/>
  <c r="H16"/>
  <c r="G16"/>
  <c r="F16"/>
  <c r="E16"/>
  <c r="D16"/>
  <c r="C16"/>
  <c r="D6" i="3" l="1"/>
  <c r="D13" s="1"/>
  <c r="H6"/>
  <c r="H13" s="1"/>
  <c r="B6"/>
  <c r="B13" s="1"/>
  <c r="F6"/>
  <c r="F13" s="1"/>
  <c r="E6"/>
  <c r="E13" s="1"/>
  <c r="J6"/>
  <c r="J13" s="1"/>
  <c r="H11"/>
  <c r="C6"/>
  <c r="C13" s="1"/>
  <c r="G6"/>
  <c r="G13" s="1"/>
  <c r="I6" i="2"/>
  <c r="H6"/>
  <c r="H13" s="1"/>
  <c r="G6"/>
  <c r="G12" s="1"/>
  <c r="F6"/>
  <c r="F12" s="1"/>
  <c r="E6"/>
  <c r="E12" s="1"/>
  <c r="D6"/>
  <c r="C6"/>
  <c r="C12" s="1"/>
  <c r="B6"/>
  <c r="B12" s="1"/>
  <c r="Q5"/>
  <c r="R19" s="1"/>
  <c r="P5"/>
  <c r="O5"/>
  <c r="N5"/>
  <c r="M5"/>
  <c r="L5"/>
  <c r="K5"/>
  <c r="J5"/>
  <c r="J19" s="1"/>
  <c r="Q4"/>
  <c r="R18" s="1"/>
  <c r="P4"/>
  <c r="O4"/>
  <c r="N4"/>
  <c r="M4"/>
  <c r="L4"/>
  <c r="K4"/>
  <c r="J4"/>
  <c r="Q3"/>
  <c r="R17" s="1"/>
  <c r="P3"/>
  <c r="O3"/>
  <c r="N3"/>
  <c r="M3"/>
  <c r="L3"/>
  <c r="K3"/>
  <c r="J3"/>
  <c r="J17" s="1"/>
  <c r="Q2"/>
  <c r="P2"/>
  <c r="O2"/>
  <c r="N2"/>
  <c r="M2"/>
  <c r="L2"/>
  <c r="K2"/>
  <c r="J2"/>
  <c r="J16" s="1"/>
  <c r="G240" i="1"/>
  <c r="F240"/>
  <c r="E239"/>
  <c r="D239"/>
  <c r="C239"/>
  <c r="B239"/>
  <c r="G238"/>
  <c r="F238"/>
  <c r="G237"/>
  <c r="B12" i="15" s="1"/>
  <c r="F237" i="1"/>
  <c r="B6" i="15" s="1"/>
  <c r="G236" i="1"/>
  <c r="F236"/>
  <c r="G235"/>
  <c r="F235"/>
  <c r="G234"/>
  <c r="F234"/>
  <c r="G233"/>
  <c r="F233"/>
  <c r="G232"/>
  <c r="F232"/>
  <c r="G231"/>
  <c r="F231"/>
  <c r="G230"/>
  <c r="F230"/>
  <c r="G229"/>
  <c r="F229"/>
  <c r="G228"/>
  <c r="F228"/>
  <c r="G227"/>
  <c r="F227"/>
  <c r="G226"/>
  <c r="F226"/>
  <c r="G225"/>
  <c r="F225"/>
  <c r="G224"/>
  <c r="F224"/>
  <c r="G223"/>
  <c r="F223"/>
  <c r="G222"/>
  <c r="F222"/>
  <c r="G221"/>
  <c r="F221"/>
  <c r="G220"/>
  <c r="F220"/>
  <c r="G219"/>
  <c r="F219"/>
  <c r="H216"/>
  <c r="G216"/>
  <c r="F216"/>
  <c r="C7" i="15" s="1"/>
  <c r="D215" i="1"/>
  <c r="C215"/>
  <c r="B215"/>
  <c r="H214"/>
  <c r="G214"/>
  <c r="F214"/>
  <c r="H213"/>
  <c r="G213"/>
  <c r="C12" i="15" s="1"/>
  <c r="F213" i="1"/>
  <c r="C6" i="15" s="1"/>
  <c r="H212" i="1"/>
  <c r="G212"/>
  <c r="F212"/>
  <c r="H211"/>
  <c r="G211"/>
  <c r="F211"/>
  <c r="H210"/>
  <c r="G210"/>
  <c r="F210"/>
  <c r="H209"/>
  <c r="G209"/>
  <c r="F209"/>
  <c r="H208"/>
  <c r="G208"/>
  <c r="F208"/>
  <c r="H207"/>
  <c r="G207"/>
  <c r="F207"/>
  <c r="H206"/>
  <c r="G206"/>
  <c r="F206"/>
  <c r="H205"/>
  <c r="G205"/>
  <c r="F205"/>
  <c r="H204"/>
  <c r="G204"/>
  <c r="F204"/>
  <c r="H203"/>
  <c r="G203"/>
  <c r="F203"/>
  <c r="H202"/>
  <c r="G202"/>
  <c r="F202"/>
  <c r="H201"/>
  <c r="G201"/>
  <c r="F201"/>
  <c r="H200"/>
  <c r="G200"/>
  <c r="F200"/>
  <c r="H199"/>
  <c r="G199"/>
  <c r="F199"/>
  <c r="H198"/>
  <c r="G198"/>
  <c r="F198"/>
  <c r="H197"/>
  <c r="G197"/>
  <c r="F197"/>
  <c r="H196"/>
  <c r="G196"/>
  <c r="F196"/>
  <c r="H195"/>
  <c r="G195"/>
  <c r="F195"/>
  <c r="H192"/>
  <c r="G192"/>
  <c r="F192"/>
  <c r="E191"/>
  <c r="D191"/>
  <c r="C191"/>
  <c r="B191"/>
  <c r="H190"/>
  <c r="G190"/>
  <c r="F190"/>
  <c r="H189"/>
  <c r="G189"/>
  <c r="D12" i="15" s="1"/>
  <c r="F189" i="1"/>
  <c r="D6" i="15" s="1"/>
  <c r="H188" i="1"/>
  <c r="G188"/>
  <c r="F188"/>
  <c r="H187"/>
  <c r="G187"/>
  <c r="F187"/>
  <c r="H186"/>
  <c r="G186"/>
  <c r="F186"/>
  <c r="H185"/>
  <c r="G185"/>
  <c r="F185"/>
  <c r="H184"/>
  <c r="G184"/>
  <c r="F184"/>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H168"/>
  <c r="G168"/>
  <c r="F168"/>
  <c r="E167"/>
  <c r="D167"/>
  <c r="C167"/>
  <c r="B167"/>
  <c r="H166"/>
  <c r="G166"/>
  <c r="F166"/>
  <c r="H165"/>
  <c r="G165"/>
  <c r="E12" i="15" s="1"/>
  <c r="F165" i="1"/>
  <c r="E6" i="15" s="1"/>
  <c r="H164" i="1"/>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4"/>
  <c r="G144"/>
  <c r="F144"/>
  <c r="E143"/>
  <c r="D143"/>
  <c r="C143"/>
  <c r="B143"/>
  <c r="H142"/>
  <c r="G142"/>
  <c r="F142"/>
  <c r="H141"/>
  <c r="G141"/>
  <c r="F12" i="15" s="1"/>
  <c r="F141" i="1"/>
  <c r="F6" i="15" s="1"/>
  <c r="H140" i="1"/>
  <c r="G140"/>
  <c r="F140"/>
  <c r="H139"/>
  <c r="G139"/>
  <c r="F139"/>
  <c r="H138"/>
  <c r="G138"/>
  <c r="F138"/>
  <c r="H137"/>
  <c r="G137"/>
  <c r="F137"/>
  <c r="H136"/>
  <c r="G136"/>
  <c r="F136"/>
  <c r="H135"/>
  <c r="G135"/>
  <c r="F135"/>
  <c r="H134"/>
  <c r="G134"/>
  <c r="F134"/>
  <c r="H133"/>
  <c r="G133"/>
  <c r="F133"/>
  <c r="H132"/>
  <c r="G132"/>
  <c r="F132"/>
  <c r="H131"/>
  <c r="G131"/>
  <c r="F131"/>
  <c r="H130"/>
  <c r="G130"/>
  <c r="F130"/>
  <c r="H129"/>
  <c r="G129"/>
  <c r="F129"/>
  <c r="H128"/>
  <c r="G128"/>
  <c r="F128"/>
  <c r="H127"/>
  <c r="G127"/>
  <c r="F127"/>
  <c r="H126"/>
  <c r="G126"/>
  <c r="F126"/>
  <c r="H125"/>
  <c r="G125"/>
  <c r="F125"/>
  <c r="H124"/>
  <c r="G124"/>
  <c r="F124"/>
  <c r="H123"/>
  <c r="G123"/>
  <c r="F123"/>
  <c r="H120"/>
  <c r="G120"/>
  <c r="F120"/>
  <c r="E119"/>
  <c r="D119"/>
  <c r="C119"/>
  <c r="H119" s="1"/>
  <c r="B119"/>
  <c r="H118"/>
  <c r="G118"/>
  <c r="F118"/>
  <c r="H117"/>
  <c r="G117"/>
  <c r="G12" i="15" s="1"/>
  <c r="F117" i="1"/>
  <c r="G6" i="15" s="1"/>
  <c r="H116" i="1"/>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6"/>
  <c r="G96"/>
  <c r="F96"/>
  <c r="E95"/>
  <c r="D95"/>
  <c r="C95"/>
  <c r="B95"/>
  <c r="H94"/>
  <c r="G94"/>
  <c r="F94"/>
  <c r="H93"/>
  <c r="G93"/>
  <c r="H12" i="15" s="1"/>
  <c r="F93" i="1"/>
  <c r="H6" i="15" s="1"/>
  <c r="H92" i="1"/>
  <c r="G92"/>
  <c r="F92"/>
  <c r="H91"/>
  <c r="G91"/>
  <c r="F91"/>
  <c r="H90"/>
  <c r="G90"/>
  <c r="F90"/>
  <c r="H89"/>
  <c r="G89"/>
  <c r="F89"/>
  <c r="H88"/>
  <c r="G88"/>
  <c r="F88"/>
  <c r="H87"/>
  <c r="G87"/>
  <c r="F87"/>
  <c r="H86"/>
  <c r="G86"/>
  <c r="F86"/>
  <c r="H85"/>
  <c r="G85"/>
  <c r="F85"/>
  <c r="H84"/>
  <c r="G84"/>
  <c r="F84"/>
  <c r="H83"/>
  <c r="G83"/>
  <c r="F83"/>
  <c r="H82"/>
  <c r="G82"/>
  <c r="F82"/>
  <c r="H81"/>
  <c r="G81"/>
  <c r="F81"/>
  <c r="H80"/>
  <c r="G80"/>
  <c r="F80"/>
  <c r="H79"/>
  <c r="G79"/>
  <c r="F79"/>
  <c r="H78"/>
  <c r="G78"/>
  <c r="F78"/>
  <c r="H77"/>
  <c r="G77"/>
  <c r="F77"/>
  <c r="H76"/>
  <c r="G76"/>
  <c r="F76"/>
  <c r="H75"/>
  <c r="G75"/>
  <c r="F75"/>
  <c r="H72"/>
  <c r="G72"/>
  <c r="I13" i="15" s="1"/>
  <c r="F72" i="1"/>
  <c r="I7" i="15" s="1"/>
  <c r="E71" i="1"/>
  <c r="D71"/>
  <c r="C71"/>
  <c r="H47" s="1"/>
  <c r="B71"/>
  <c r="H70"/>
  <c r="G70"/>
  <c r="F70"/>
  <c r="H69"/>
  <c r="G69"/>
  <c r="I12" i="15" s="1"/>
  <c r="F69" i="1"/>
  <c r="I6" i="15" s="1"/>
  <c r="H68" i="1"/>
  <c r="G68"/>
  <c r="F68"/>
  <c r="H67"/>
  <c r="G67"/>
  <c r="F67"/>
  <c r="H66"/>
  <c r="G66"/>
  <c r="F66"/>
  <c r="H65"/>
  <c r="G65"/>
  <c r="I11" i="15" s="1"/>
  <c r="H11" s="1"/>
  <c r="F65" i="1"/>
  <c r="I5" i="15" s="1"/>
  <c r="H64" i="1"/>
  <c r="G64"/>
  <c r="F64"/>
  <c r="H63"/>
  <c r="G63"/>
  <c r="F63"/>
  <c r="H62"/>
  <c r="G62"/>
  <c r="F62"/>
  <c r="H61"/>
  <c r="G61"/>
  <c r="F61"/>
  <c r="H60"/>
  <c r="G60"/>
  <c r="F60"/>
  <c r="H59"/>
  <c r="G59"/>
  <c r="F59"/>
  <c r="H58"/>
  <c r="G58"/>
  <c r="F58"/>
  <c r="H57"/>
  <c r="G57"/>
  <c r="I10" i="15" s="1"/>
  <c r="H10" s="1"/>
  <c r="F57" i="1"/>
  <c r="I4" i="15" s="1"/>
  <c r="H56" i="1"/>
  <c r="G56"/>
  <c r="F56"/>
  <c r="H55"/>
  <c r="G55"/>
  <c r="F55"/>
  <c r="H54"/>
  <c r="G54"/>
  <c r="F54"/>
  <c r="H53"/>
  <c r="G53"/>
  <c r="F53"/>
  <c r="H52"/>
  <c r="G52"/>
  <c r="F52"/>
  <c r="H51"/>
  <c r="G51"/>
  <c r="I9" i="15" s="1"/>
  <c r="F51" i="1"/>
  <c r="I3" i="15" s="1"/>
  <c r="H13" l="1"/>
  <c r="G95" i="1"/>
  <c r="F95" s="1"/>
  <c r="H167"/>
  <c r="G167" s="1"/>
  <c r="H191"/>
  <c r="H9" i="15"/>
  <c r="G9" s="1"/>
  <c r="F9" s="1"/>
  <c r="E9" s="1"/>
  <c r="D9" s="1"/>
  <c r="C9" s="1"/>
  <c r="B9" s="1"/>
  <c r="G119" i="1"/>
  <c r="F119" s="1"/>
  <c r="D11" i="3"/>
  <c r="H4" i="15"/>
  <c r="G4" s="1"/>
  <c r="H5"/>
  <c r="G5" s="1"/>
  <c r="H143" i="1"/>
  <c r="G191"/>
  <c r="H7" i="15"/>
  <c r="G7" s="1"/>
  <c r="F7" s="1"/>
  <c r="E7" s="1"/>
  <c r="D7" s="1"/>
  <c r="H215" i="1"/>
  <c r="G215" s="1"/>
  <c r="F215" s="1"/>
  <c r="D12" i="3"/>
  <c r="D10"/>
  <c r="H12"/>
  <c r="H10"/>
  <c r="F4" i="15"/>
  <c r="E4" s="1"/>
  <c r="D4" s="1"/>
  <c r="C4" s="1"/>
  <c r="B4" s="1"/>
  <c r="F5"/>
  <c r="E5" s="1"/>
  <c r="D5" s="1"/>
  <c r="C5" s="1"/>
  <c r="B5" s="1"/>
  <c r="G13"/>
  <c r="F13" s="1"/>
  <c r="E13" s="1"/>
  <c r="D13" s="1"/>
  <c r="C13" s="1"/>
  <c r="B13" s="1"/>
  <c r="E13" i="2"/>
  <c r="F167" i="1"/>
  <c r="H71"/>
  <c r="G143"/>
  <c r="F143" s="1"/>
  <c r="G239"/>
  <c r="F239" s="1"/>
  <c r="D20" i="2"/>
  <c r="C20" s="1"/>
  <c r="Q6"/>
  <c r="Q10" s="1"/>
  <c r="R16"/>
  <c r="D9"/>
  <c r="D10"/>
  <c r="H11"/>
  <c r="H12"/>
  <c r="G11" i="15"/>
  <c r="F11" s="1"/>
  <c r="E11" s="1"/>
  <c r="D11" s="1"/>
  <c r="C11" s="1"/>
  <c r="B11" s="1"/>
  <c r="E4" i="27"/>
  <c r="H95" i="1"/>
  <c r="F191"/>
  <c r="B7" i="15"/>
  <c r="I20" i="2"/>
  <c r="H20" s="1"/>
  <c r="G20" s="1"/>
  <c r="F20" s="1"/>
  <c r="E20" s="1"/>
  <c r="I13"/>
  <c r="E9"/>
  <c r="I9"/>
  <c r="E10"/>
  <c r="I10"/>
  <c r="E11"/>
  <c r="I11"/>
  <c r="I12"/>
  <c r="F13"/>
  <c r="D11"/>
  <c r="H3" i="15"/>
  <c r="G3" s="1"/>
  <c r="F3" s="1"/>
  <c r="E3" s="1"/>
  <c r="D3" s="1"/>
  <c r="C3" s="1"/>
  <c r="B3" s="1"/>
  <c r="B4" i="27"/>
  <c r="F71" i="1"/>
  <c r="B9" i="2"/>
  <c r="F9"/>
  <c r="B10"/>
  <c r="F10"/>
  <c r="B11"/>
  <c r="F11"/>
  <c r="C13"/>
  <c r="B13" s="1"/>
  <c r="G13"/>
  <c r="H9"/>
  <c r="H10"/>
  <c r="D12"/>
  <c r="G10" i="15"/>
  <c r="F10" s="1"/>
  <c r="E10" s="1"/>
  <c r="D10" s="1"/>
  <c r="C10" s="1"/>
  <c r="B10" s="1"/>
  <c r="G71" i="1"/>
  <c r="C9" i="2"/>
  <c r="G9"/>
  <c r="C10"/>
  <c r="G10"/>
  <c r="C11"/>
  <c r="G11"/>
  <c r="D13"/>
  <c r="G12" i="3"/>
  <c r="M16" i="2"/>
  <c r="M17"/>
  <c r="M19"/>
  <c r="C9" i="3"/>
  <c r="K16" i="2"/>
  <c r="O16"/>
  <c r="K17"/>
  <c r="O17"/>
  <c r="K18"/>
  <c r="J18" s="1"/>
  <c r="K19"/>
  <c r="O19"/>
  <c r="N19" s="1"/>
  <c r="C12" i="3"/>
  <c r="Q16" i="2"/>
  <c r="P16"/>
  <c r="P17"/>
  <c r="Q17"/>
  <c r="P18"/>
  <c r="O18" s="1"/>
  <c r="N18" s="1"/>
  <c r="M18" s="1"/>
  <c r="Q18"/>
  <c r="Q19"/>
  <c r="P19"/>
  <c r="L16"/>
  <c r="L17"/>
  <c r="L18"/>
  <c r="L19"/>
  <c r="L6"/>
  <c r="L11" s="1"/>
  <c r="P6"/>
  <c r="P11" s="1"/>
  <c r="E10" i="3"/>
  <c r="B11"/>
  <c r="B9"/>
  <c r="K6" i="2"/>
  <c r="K11" s="1"/>
  <c r="O6"/>
  <c r="O12" s="1"/>
  <c r="G9" i="3"/>
  <c r="J10"/>
  <c r="F11"/>
  <c r="F9"/>
  <c r="N16" i="2"/>
  <c r="N17"/>
  <c r="J6"/>
  <c r="J11" s="1"/>
  <c r="N6"/>
  <c r="N10" s="1"/>
  <c r="C11" i="3"/>
  <c r="C10"/>
  <c r="E11"/>
  <c r="E9"/>
  <c r="D9" s="1"/>
  <c r="B12"/>
  <c r="J11" s="1"/>
  <c r="B10"/>
  <c r="M6" i="2"/>
  <c r="M11" s="1"/>
  <c r="G11" i="3"/>
  <c r="G10"/>
  <c r="J12"/>
  <c r="J9"/>
  <c r="H9" s="1"/>
  <c r="F12"/>
  <c r="E12" s="1"/>
  <c r="F10"/>
  <c r="H10" i="25"/>
  <c r="G10"/>
  <c r="F10"/>
  <c r="E10"/>
  <c r="D10"/>
  <c r="C10"/>
  <c r="B10"/>
  <c r="H9"/>
  <c r="G9"/>
  <c r="F9"/>
  <c r="E9"/>
  <c r="D9"/>
  <c r="C9"/>
  <c r="B9"/>
  <c r="H8"/>
  <c r="G8"/>
  <c r="F8"/>
  <c r="E8"/>
  <c r="D8"/>
  <c r="C8"/>
  <c r="B8"/>
  <c r="H7"/>
  <c r="G7"/>
  <c r="F7"/>
  <c r="E7"/>
  <c r="D7"/>
  <c r="C7"/>
  <c r="B7"/>
  <c r="H6"/>
  <c r="G6"/>
  <c r="F6"/>
  <c r="E6"/>
  <c r="D6"/>
  <c r="C6"/>
  <c r="B6"/>
  <c r="H5"/>
  <c r="G5"/>
  <c r="F5"/>
  <c r="E5"/>
  <c r="D5"/>
  <c r="C5"/>
  <c r="B5"/>
  <c r="H4"/>
  <c r="G4"/>
  <c r="F4"/>
  <c r="E4"/>
  <c r="D4"/>
  <c r="C4"/>
  <c r="B4"/>
  <c r="H3"/>
  <c r="G3"/>
  <c r="F3"/>
  <c r="E3"/>
  <c r="D3"/>
  <c r="C3"/>
  <c r="B3"/>
  <c r="C13" i="24"/>
  <c r="C12"/>
  <c r="C11"/>
  <c r="C10"/>
  <c r="C8"/>
  <c r="C7"/>
  <c r="C6"/>
  <c r="C5"/>
  <c r="C4"/>
  <c r="C3"/>
  <c r="C2"/>
  <c r="Q12" i="2" l="1"/>
  <c r="O11"/>
  <c r="Q9"/>
  <c r="Q11"/>
  <c r="K5" i="25"/>
  <c r="J6"/>
  <c r="K9"/>
  <c r="J10"/>
  <c r="Q13" i="2"/>
  <c r="R20"/>
  <c r="J7" i="25"/>
  <c r="K4"/>
  <c r="J9"/>
  <c r="C4" i="27"/>
  <c r="H4"/>
  <c r="D4"/>
  <c r="G2"/>
  <c r="P12" i="2"/>
  <c r="O10"/>
  <c r="O9"/>
  <c r="K9"/>
  <c r="J10"/>
  <c r="J9"/>
  <c r="N13"/>
  <c r="N20"/>
  <c r="L13"/>
  <c r="L20"/>
  <c r="P13"/>
  <c r="P20"/>
  <c r="Q20"/>
  <c r="M10"/>
  <c r="J3" i="25"/>
  <c r="K6"/>
  <c r="K10"/>
  <c r="J12" i="2"/>
  <c r="M13"/>
  <c r="M20"/>
  <c r="K20"/>
  <c r="K13"/>
  <c r="J13"/>
  <c r="J20"/>
  <c r="O20"/>
  <c r="O13"/>
  <c r="K3" i="25"/>
  <c r="J4"/>
  <c r="K7"/>
  <c r="J8"/>
  <c r="N9" i="2"/>
  <c r="L10"/>
  <c r="L9"/>
  <c r="N11"/>
  <c r="J5" i="25"/>
  <c r="I6"/>
  <c r="K8"/>
  <c r="L12" i="2"/>
  <c r="K12" s="1"/>
  <c r="M9"/>
  <c r="M12"/>
  <c r="K10"/>
  <c r="P10"/>
  <c r="P9"/>
  <c r="N12"/>
  <c r="I10" i="25"/>
  <c r="I5"/>
  <c r="I9"/>
  <c r="I3"/>
  <c r="I7"/>
  <c r="I4"/>
  <c r="I8"/>
  <c r="G4" i="27" l="1"/>
  <c r="D12" i="21" l="1"/>
  <c r="D11"/>
  <c r="F11" s="1"/>
  <c r="D10"/>
  <c r="D9"/>
  <c r="D8"/>
  <c r="D7"/>
  <c r="F7" s="1"/>
  <c r="D6"/>
  <c r="F6" s="1"/>
  <c r="D5"/>
  <c r="D4"/>
  <c r="D3"/>
  <c r="F8" l="1"/>
  <c r="F9"/>
  <c r="F10"/>
  <c r="F5"/>
  <c r="D2"/>
  <c r="F16" i="14" l="1"/>
  <c r="E16"/>
  <c r="D16"/>
  <c r="C16"/>
  <c r="F15"/>
  <c r="E15"/>
  <c r="D15"/>
  <c r="C15"/>
  <c r="F14"/>
  <c r="E14"/>
  <c r="D14"/>
  <c r="C14"/>
  <c r="F5" l="1"/>
  <c r="E5"/>
  <c r="D5"/>
  <c r="C5"/>
  <c r="B5"/>
  <c r="T17" s="1"/>
  <c r="C17" l="1"/>
  <c r="C9"/>
  <c r="C8"/>
  <c r="C10"/>
  <c r="D17"/>
  <c r="D11"/>
  <c r="C11" s="1"/>
  <c r="D10"/>
  <c r="D9"/>
  <c r="E17"/>
  <c r="E11"/>
  <c r="E10"/>
  <c r="E9"/>
  <c r="E8"/>
  <c r="D8" s="1"/>
  <c r="B11"/>
  <c r="B10"/>
  <c r="B9"/>
  <c r="B8"/>
  <c r="F17"/>
  <c r="F11"/>
  <c r="F10"/>
  <c r="F9"/>
  <c r="F8"/>
  <c r="Q4"/>
  <c r="R16" s="1"/>
  <c r="P4"/>
  <c r="O4"/>
  <c r="N4"/>
  <c r="M4"/>
  <c r="L4"/>
  <c r="K4"/>
  <c r="J4"/>
  <c r="I4"/>
  <c r="H4"/>
  <c r="G4"/>
  <c r="Q3"/>
  <c r="R15" s="1"/>
  <c r="P3"/>
  <c r="O3"/>
  <c r="N3"/>
  <c r="M3"/>
  <c r="L3"/>
  <c r="K3"/>
  <c r="J3"/>
  <c r="I3"/>
  <c r="H3"/>
  <c r="G3"/>
  <c r="Q2"/>
  <c r="R14" s="1"/>
  <c r="P2"/>
  <c r="O2"/>
  <c r="N2"/>
  <c r="M2"/>
  <c r="L2"/>
  <c r="K2"/>
  <c r="J2"/>
  <c r="I2"/>
  <c r="H2"/>
  <c r="G2"/>
  <c r="N15" l="1"/>
  <c r="K16"/>
  <c r="H15"/>
  <c r="G15" s="1"/>
  <c r="M16"/>
  <c r="G14"/>
  <c r="G5"/>
  <c r="G17" s="1"/>
  <c r="L15"/>
  <c r="P15"/>
  <c r="I16"/>
  <c r="Q16"/>
  <c r="K14"/>
  <c r="K5"/>
  <c r="K8" s="1"/>
  <c r="J14"/>
  <c r="J5"/>
  <c r="J9" s="1"/>
  <c r="N14"/>
  <c r="N5"/>
  <c r="N10" s="1"/>
  <c r="K15"/>
  <c r="H16"/>
  <c r="G16" s="1"/>
  <c r="L16"/>
  <c r="P16"/>
  <c r="O15"/>
  <c r="I14"/>
  <c r="I5"/>
  <c r="M14"/>
  <c r="M5"/>
  <c r="M8" s="1"/>
  <c r="Q14"/>
  <c r="Q5"/>
  <c r="J15"/>
  <c r="O16"/>
  <c r="G10"/>
  <c r="O14"/>
  <c r="O5"/>
  <c r="O8" s="1"/>
  <c r="H14"/>
  <c r="H5"/>
  <c r="H8" s="1"/>
  <c r="L14"/>
  <c r="L5"/>
  <c r="L10" s="1"/>
  <c r="P14"/>
  <c r="P5"/>
  <c r="I15"/>
  <c r="M15"/>
  <c r="M9"/>
  <c r="Q15"/>
  <c r="N16"/>
  <c r="J16"/>
  <c r="Q10" i="20"/>
  <c r="P10"/>
  <c r="O10"/>
  <c r="Q10" i="14" l="1"/>
  <c r="R17"/>
  <c r="I17"/>
  <c r="L8"/>
  <c r="G8"/>
  <c r="M10"/>
  <c r="N8"/>
  <c r="I9"/>
  <c r="H9" s="1"/>
  <c r="Q8"/>
  <c r="K10"/>
  <c r="J10" s="1"/>
  <c r="Q9"/>
  <c r="G9"/>
  <c r="K9"/>
  <c r="P17"/>
  <c r="P11"/>
  <c r="J17"/>
  <c r="J11"/>
  <c r="I11" s="1"/>
  <c r="I10"/>
  <c r="L9"/>
  <c r="K17"/>
  <c r="K11"/>
  <c r="H17"/>
  <c r="H11"/>
  <c r="G11" s="1"/>
  <c r="P9"/>
  <c r="O9" s="1"/>
  <c r="N9" s="1"/>
  <c r="L17"/>
  <c r="L11"/>
  <c r="O17"/>
  <c r="O11"/>
  <c r="Q17"/>
  <c r="Q11"/>
  <c r="M17"/>
  <c r="M11"/>
  <c r="N17"/>
  <c r="N11"/>
  <c r="P8"/>
  <c r="O10"/>
  <c r="I8"/>
  <c r="P10"/>
  <c r="H10"/>
  <c r="J8"/>
  <c r="M10" i="20"/>
  <c r="L10"/>
  <c r="Q9"/>
  <c r="P9"/>
  <c r="O9"/>
  <c r="M9"/>
  <c r="L9"/>
  <c r="Q8"/>
  <c r="P8"/>
  <c r="O8"/>
  <c r="M8"/>
  <c r="L8"/>
  <c r="Q7"/>
  <c r="P7"/>
  <c r="O7"/>
  <c r="M7"/>
  <c r="L7"/>
  <c r="Q6"/>
  <c r="P6"/>
  <c r="O6"/>
  <c r="M6"/>
  <c r="L6"/>
  <c r="Q5"/>
  <c r="P5"/>
  <c r="O5"/>
  <c r="M5"/>
  <c r="L5"/>
  <c r="Q4"/>
  <c r="N8" l="1"/>
  <c r="N10"/>
  <c r="N9"/>
  <c r="N6"/>
  <c r="N5"/>
  <c r="N7"/>
  <c r="P4"/>
  <c r="O4"/>
  <c r="M4"/>
  <c r="L4"/>
  <c r="Q3"/>
  <c r="P3"/>
  <c r="O3"/>
  <c r="M3"/>
  <c r="L3"/>
  <c r="G351" i="12"/>
  <c r="F351"/>
  <c r="E351"/>
  <c r="N3" i="20" l="1"/>
  <c r="N4"/>
  <c r="D350" i="12"/>
  <c r="C350"/>
  <c r="B350"/>
  <c r="G349"/>
  <c r="F349"/>
  <c r="E349"/>
  <c r="G348"/>
  <c r="F348"/>
  <c r="E348"/>
  <c r="G347"/>
  <c r="F347"/>
  <c r="E347"/>
  <c r="G346"/>
  <c r="F346"/>
  <c r="E346"/>
  <c r="G345"/>
  <c r="F345"/>
  <c r="E345"/>
  <c r="G344"/>
  <c r="F344"/>
  <c r="E344"/>
  <c r="G343"/>
  <c r="F343"/>
  <c r="E343"/>
  <c r="G342"/>
  <c r="F342"/>
  <c r="E342"/>
  <c r="G341"/>
  <c r="F341"/>
  <c r="E341"/>
  <c r="G340"/>
  <c r="F340"/>
  <c r="E340"/>
  <c r="G339"/>
  <c r="F339"/>
  <c r="E339"/>
  <c r="G338"/>
  <c r="F338"/>
  <c r="E338"/>
  <c r="G337"/>
  <c r="F337"/>
  <c r="E337"/>
  <c r="G336"/>
  <c r="F336"/>
  <c r="E336"/>
  <c r="G335"/>
  <c r="F335"/>
  <c r="E335"/>
  <c r="G334"/>
  <c r="F334"/>
  <c r="E334"/>
  <c r="G333"/>
  <c r="F333"/>
  <c r="E333"/>
  <c r="G332"/>
  <c r="F332"/>
  <c r="E332"/>
  <c r="G331"/>
  <c r="F331"/>
  <c r="E331"/>
  <c r="G330"/>
  <c r="F330"/>
  <c r="E330"/>
  <c r="G329"/>
  <c r="F329"/>
  <c r="E329"/>
  <c r="G328"/>
  <c r="F328"/>
  <c r="E328"/>
  <c r="G327"/>
  <c r="F327"/>
  <c r="E327"/>
  <c r="H324"/>
  <c r="G324"/>
  <c r="F324"/>
  <c r="E324"/>
  <c r="D323"/>
  <c r="C323"/>
  <c r="B323"/>
  <c r="H322"/>
  <c r="G322"/>
  <c r="F322"/>
  <c r="E322"/>
  <c r="H321"/>
  <c r="G321"/>
  <c r="F321"/>
  <c r="E321"/>
  <c r="H320"/>
  <c r="G320"/>
  <c r="F320"/>
  <c r="E320"/>
  <c r="H319"/>
  <c r="G319"/>
  <c r="F319"/>
  <c r="E319"/>
  <c r="H318"/>
  <c r="G318"/>
  <c r="F318"/>
  <c r="E318"/>
  <c r="H317"/>
  <c r="G317"/>
  <c r="F317"/>
  <c r="E317"/>
  <c r="H316"/>
  <c r="G316"/>
  <c r="F316"/>
  <c r="E316"/>
  <c r="H315"/>
  <c r="G315"/>
  <c r="F315"/>
  <c r="E315"/>
  <c r="H314"/>
  <c r="G314"/>
  <c r="F314"/>
  <c r="E314"/>
  <c r="H313"/>
  <c r="G313"/>
  <c r="F313"/>
  <c r="E313"/>
  <c r="H312"/>
  <c r="G312"/>
  <c r="F312"/>
  <c r="E312"/>
  <c r="H311"/>
  <c r="G311"/>
  <c r="F311"/>
  <c r="E311"/>
  <c r="H310"/>
  <c r="G310"/>
  <c r="F310"/>
  <c r="E310"/>
  <c r="H309"/>
  <c r="G309"/>
  <c r="F309"/>
  <c r="E309"/>
  <c r="H308"/>
  <c r="G308"/>
  <c r="F308"/>
  <c r="E308"/>
  <c r="H307"/>
  <c r="G307"/>
  <c r="F307"/>
  <c r="E307"/>
  <c r="H306"/>
  <c r="G306"/>
  <c r="F306"/>
  <c r="E306"/>
  <c r="H305"/>
  <c r="G305"/>
  <c r="F305"/>
  <c r="E305"/>
  <c r="H304"/>
  <c r="G304"/>
  <c r="F304"/>
  <c r="E304"/>
  <c r="H303"/>
  <c r="G303"/>
  <c r="F303"/>
  <c r="E303"/>
  <c r="H302"/>
  <c r="G302"/>
  <c r="F302"/>
  <c r="E302"/>
  <c r="H301"/>
  <c r="G301"/>
  <c r="F301"/>
  <c r="E301"/>
  <c r="H300"/>
  <c r="G300"/>
  <c r="F300"/>
  <c r="E300"/>
  <c r="E323" s="1"/>
  <c r="H297"/>
  <c r="G297"/>
  <c r="F297"/>
  <c r="E297"/>
  <c r="B4" i="23" l="1"/>
  <c r="C4"/>
  <c r="F323" i="12"/>
  <c r="E4" i="23"/>
  <c r="D4"/>
  <c r="E350" i="12"/>
  <c r="D3" i="23"/>
  <c r="E3"/>
  <c r="H323" i="12"/>
  <c r="G350"/>
  <c r="G3" i="23"/>
  <c r="F3"/>
  <c r="G323" i="12"/>
  <c r="F4" i="23"/>
  <c r="G4"/>
  <c r="F350" i="12"/>
  <c r="B3" i="23"/>
  <c r="C3"/>
  <c r="D296" i="12"/>
  <c r="C296"/>
  <c r="B296"/>
  <c r="H295"/>
  <c r="G295"/>
  <c r="F295"/>
  <c r="E295"/>
  <c r="H294"/>
  <c r="G294"/>
  <c r="F294"/>
  <c r="E294"/>
  <c r="H293"/>
  <c r="G293"/>
  <c r="F293"/>
  <c r="E293"/>
  <c r="H292"/>
  <c r="G292"/>
  <c r="F292"/>
  <c r="E292"/>
  <c r="H291"/>
  <c r="G291"/>
  <c r="F291"/>
  <c r="E291"/>
  <c r="H290"/>
  <c r="G290"/>
  <c r="F290"/>
  <c r="E290"/>
  <c r="H289"/>
  <c r="G289"/>
  <c r="F289"/>
  <c r="E289"/>
  <c r="H288"/>
  <c r="G288"/>
  <c r="F288"/>
  <c r="E288"/>
  <c r="H287"/>
  <c r="G287"/>
  <c r="F287"/>
  <c r="E287"/>
  <c r="H286"/>
  <c r="G286"/>
  <c r="F286"/>
  <c r="E286"/>
  <c r="H285"/>
  <c r="G285"/>
  <c r="F285"/>
  <c r="E285"/>
  <c r="H284"/>
  <c r="G284"/>
  <c r="F284"/>
  <c r="E284"/>
  <c r="H283"/>
  <c r="G283"/>
  <c r="F283"/>
  <c r="E283"/>
  <c r="H282"/>
  <c r="G282"/>
  <c r="F282"/>
  <c r="E282"/>
  <c r="H281"/>
  <c r="G281"/>
  <c r="F281"/>
  <c r="E281"/>
  <c r="H280"/>
  <c r="G280"/>
  <c r="F280"/>
  <c r="E280"/>
  <c r="H279"/>
  <c r="G279"/>
  <c r="F279"/>
  <c r="E279"/>
  <c r="H278"/>
  <c r="G278"/>
  <c r="F278"/>
  <c r="E278"/>
  <c r="H277"/>
  <c r="G277"/>
  <c r="F277"/>
  <c r="E277"/>
  <c r="H276"/>
  <c r="G276"/>
  <c r="F276"/>
  <c r="E276"/>
  <c r="H275"/>
  <c r="G275"/>
  <c r="F275"/>
  <c r="E275"/>
  <c r="H274"/>
  <c r="G274"/>
  <c r="F274"/>
  <c r="E274"/>
  <c r="H273"/>
  <c r="G273"/>
  <c r="F273"/>
  <c r="E273"/>
  <c r="E296" s="1"/>
  <c r="H270"/>
  <c r="G270"/>
  <c r="F270"/>
  <c r="E269"/>
  <c r="D269"/>
  <c r="C269"/>
  <c r="B269"/>
  <c r="H268"/>
  <c r="G268"/>
  <c r="F268"/>
  <c r="H267"/>
  <c r="G267"/>
  <c r="F267"/>
  <c r="H266"/>
  <c r="G266"/>
  <c r="F266"/>
  <c r="H265"/>
  <c r="G265"/>
  <c r="F265"/>
  <c r="H264"/>
  <c r="G264"/>
  <c r="F264"/>
  <c r="H263"/>
  <c r="G263"/>
  <c r="F263"/>
  <c r="H262"/>
  <c r="G262"/>
  <c r="F262"/>
  <c r="H261"/>
  <c r="G261"/>
  <c r="F261"/>
  <c r="H260"/>
  <c r="G260"/>
  <c r="F260"/>
  <c r="H259"/>
  <c r="G259"/>
  <c r="F259"/>
  <c r="H258"/>
  <c r="G258"/>
  <c r="F258"/>
  <c r="H257"/>
  <c r="G257"/>
  <c r="F257"/>
  <c r="H256"/>
  <c r="G256"/>
  <c r="F256"/>
  <c r="H255"/>
  <c r="G255"/>
  <c r="F255"/>
  <c r="H254"/>
  <c r="G254"/>
  <c r="F254"/>
  <c r="H253"/>
  <c r="G253"/>
  <c r="F253"/>
  <c r="H252"/>
  <c r="G252"/>
  <c r="F252"/>
  <c r="H251"/>
  <c r="G251"/>
  <c r="F251"/>
  <c r="H250"/>
  <c r="G250"/>
  <c r="F250"/>
  <c r="H249"/>
  <c r="G249"/>
  <c r="F249"/>
  <c r="H248"/>
  <c r="G248"/>
  <c r="F248"/>
  <c r="H247"/>
  <c r="G247"/>
  <c r="F247"/>
  <c r="H246"/>
  <c r="G246"/>
  <c r="F246"/>
  <c r="H243"/>
  <c r="G243"/>
  <c r="F243"/>
  <c r="E242"/>
  <c r="D242"/>
  <c r="C242"/>
  <c r="B242"/>
  <c r="H241"/>
  <c r="G241"/>
  <c r="F241"/>
  <c r="H240"/>
  <c r="G240"/>
  <c r="F240"/>
  <c r="H239"/>
  <c r="G239"/>
  <c r="F239"/>
  <c r="H238"/>
  <c r="G238"/>
  <c r="F238"/>
  <c r="H237"/>
  <c r="G237"/>
  <c r="F237"/>
  <c r="H236"/>
  <c r="G236"/>
  <c r="F236"/>
  <c r="H235"/>
  <c r="G235"/>
  <c r="F235"/>
  <c r="H234"/>
  <c r="G234"/>
  <c r="F234"/>
  <c r="H233"/>
  <c r="G233"/>
  <c r="F233"/>
  <c r="H232"/>
  <c r="G232"/>
  <c r="F232"/>
  <c r="H231"/>
  <c r="G231"/>
  <c r="F231"/>
  <c r="H230"/>
  <c r="G230"/>
  <c r="F230"/>
  <c r="H229"/>
  <c r="G229"/>
  <c r="F229"/>
  <c r="H228"/>
  <c r="G228"/>
  <c r="F228"/>
  <c r="H227"/>
  <c r="G227"/>
  <c r="F227"/>
  <c r="H226"/>
  <c r="G226"/>
  <c r="F226"/>
  <c r="H225"/>
  <c r="G225"/>
  <c r="F225"/>
  <c r="H224"/>
  <c r="G224"/>
  <c r="F224"/>
  <c r="H223"/>
  <c r="G223"/>
  <c r="F223"/>
  <c r="H222"/>
  <c r="G222"/>
  <c r="F222"/>
  <c r="H221"/>
  <c r="G221"/>
  <c r="F221"/>
  <c r="H220"/>
  <c r="G220"/>
  <c r="F220"/>
  <c r="H219"/>
  <c r="G219"/>
  <c r="F219"/>
  <c r="H216"/>
  <c r="G216"/>
  <c r="F216"/>
  <c r="E215"/>
  <c r="D215"/>
  <c r="C215"/>
  <c r="B215"/>
  <c r="H214"/>
  <c r="G214"/>
  <c r="F214"/>
  <c r="H213"/>
  <c r="G213"/>
  <c r="F213"/>
  <c r="H212"/>
  <c r="G212"/>
  <c r="F212"/>
  <c r="H211"/>
  <c r="G211"/>
  <c r="F211"/>
  <c r="H210"/>
  <c r="G210"/>
  <c r="F210"/>
  <c r="H209"/>
  <c r="G209"/>
  <c r="F209"/>
  <c r="H208"/>
  <c r="G208"/>
  <c r="F208"/>
  <c r="H207"/>
  <c r="G207"/>
  <c r="F207"/>
  <c r="H206"/>
  <c r="G206"/>
  <c r="F206"/>
  <c r="H205"/>
  <c r="G205"/>
  <c r="F205"/>
  <c r="H204"/>
  <c r="G204"/>
  <c r="F204"/>
  <c r="H203"/>
  <c r="G203"/>
  <c r="F203"/>
  <c r="H202"/>
  <c r="G202"/>
  <c r="F202"/>
  <c r="H201"/>
  <c r="G201"/>
  <c r="F201"/>
  <c r="H200"/>
  <c r="G200"/>
  <c r="F200"/>
  <c r="H199"/>
  <c r="G199"/>
  <c r="F199"/>
  <c r="H198"/>
  <c r="G198"/>
  <c r="F198"/>
  <c r="H197"/>
  <c r="G197"/>
  <c r="F197"/>
  <c r="H196"/>
  <c r="G196"/>
  <c r="F196"/>
  <c r="H195"/>
  <c r="G195"/>
  <c r="F195"/>
  <c r="H194"/>
  <c r="G194"/>
  <c r="F194"/>
  <c r="H193"/>
  <c r="G193"/>
  <c r="F193"/>
  <c r="H192"/>
  <c r="G192"/>
  <c r="F192"/>
  <c r="H189"/>
  <c r="G189"/>
  <c r="F189"/>
  <c r="E188"/>
  <c r="D188"/>
  <c r="C188"/>
  <c r="B188"/>
  <c r="H187"/>
  <c r="G187"/>
  <c r="F187"/>
  <c r="H186"/>
  <c r="G186"/>
  <c r="F186"/>
  <c r="H185"/>
  <c r="G185"/>
  <c r="F185"/>
  <c r="H184"/>
  <c r="G184"/>
  <c r="F184"/>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H170"/>
  <c r="G170"/>
  <c r="F170"/>
  <c r="H169"/>
  <c r="G169"/>
  <c r="F169"/>
  <c r="H168"/>
  <c r="G168"/>
  <c r="F168"/>
  <c r="H167"/>
  <c r="G167"/>
  <c r="F167"/>
  <c r="H166"/>
  <c r="G166"/>
  <c r="F166"/>
  <c r="H165"/>
  <c r="G165"/>
  <c r="F165"/>
  <c r="H162"/>
  <c r="G162"/>
  <c r="F162"/>
  <c r="E161"/>
  <c r="D161"/>
  <c r="C161"/>
  <c r="B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H145"/>
  <c r="G145"/>
  <c r="F145"/>
  <c r="H144"/>
  <c r="G144"/>
  <c r="F144"/>
  <c r="H143"/>
  <c r="G143"/>
  <c r="F143"/>
  <c r="H142"/>
  <c r="G142"/>
  <c r="F142"/>
  <c r="H141"/>
  <c r="G141"/>
  <c r="F141"/>
  <c r="H140"/>
  <c r="G140"/>
  <c r="F140"/>
  <c r="H139"/>
  <c r="G139"/>
  <c r="F139"/>
  <c r="H138"/>
  <c r="G138"/>
  <c r="F138"/>
  <c r="H135"/>
  <c r="G135"/>
  <c r="F135"/>
  <c r="E134"/>
  <c r="D134"/>
  <c r="C134"/>
  <c r="B134"/>
  <c r="H133"/>
  <c r="G133"/>
  <c r="F133"/>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08"/>
  <c r="G108"/>
  <c r="F108"/>
  <c r="E107"/>
  <c r="D107"/>
  <c r="C107"/>
  <c r="B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H90"/>
  <c r="G90"/>
  <c r="F90"/>
  <c r="H89"/>
  <c r="G89"/>
  <c r="F89"/>
  <c r="H88"/>
  <c r="G88"/>
  <c r="F88"/>
  <c r="H87"/>
  <c r="G87"/>
  <c r="F87"/>
  <c r="H86"/>
  <c r="G86"/>
  <c r="F86"/>
  <c r="H85"/>
  <c r="G85"/>
  <c r="F85"/>
  <c r="H84"/>
  <c r="G84"/>
  <c r="F84"/>
  <c r="H81"/>
  <c r="G81"/>
  <c r="I11" i="5" s="1"/>
  <c r="H11" s="1"/>
  <c r="F81" i="12"/>
  <c r="E80"/>
  <c r="D80"/>
  <c r="C80"/>
  <c r="B80"/>
  <c r="H79"/>
  <c r="G79"/>
  <c r="F79"/>
  <c r="H78"/>
  <c r="G78"/>
  <c r="F78"/>
  <c r="H77"/>
  <c r="G77"/>
  <c r="F77"/>
  <c r="H76"/>
  <c r="G76"/>
  <c r="F76"/>
  <c r="H75"/>
  <c r="G75"/>
  <c r="F75"/>
  <c r="H74"/>
  <c r="G74"/>
  <c r="F74"/>
  <c r="H73"/>
  <c r="G73"/>
  <c r="F73"/>
  <c r="H72"/>
  <c r="G72"/>
  <c r="F72"/>
  <c r="H71"/>
  <c r="G71"/>
  <c r="F71"/>
  <c r="H70"/>
  <c r="G70"/>
  <c r="F70"/>
  <c r="H69"/>
  <c r="G69"/>
  <c r="F69"/>
  <c r="H68"/>
  <c r="G68"/>
  <c r="F68"/>
  <c r="H67"/>
  <c r="G67"/>
  <c r="F67"/>
  <c r="H66"/>
  <c r="G66"/>
  <c r="F66"/>
  <c r="H65"/>
  <c r="G65"/>
  <c r="F65"/>
  <c r="H64"/>
  <c r="G64"/>
  <c r="F64"/>
  <c r="H63"/>
  <c r="G63"/>
  <c r="F63"/>
  <c r="H62"/>
  <c r="G62"/>
  <c r="F62"/>
  <c r="H61"/>
  <c r="G61"/>
  <c r="F61"/>
  <c r="H60"/>
  <c r="G60"/>
  <c r="F60"/>
  <c r="H59"/>
  <c r="G59"/>
  <c r="F59"/>
  <c r="H58"/>
  <c r="G58"/>
  <c r="F58"/>
  <c r="H57"/>
  <c r="G57"/>
  <c r="F57"/>
  <c r="F13" i="23" l="1"/>
  <c r="G13"/>
  <c r="G4" i="26"/>
  <c r="G17" s="1"/>
  <c r="F7" i="23"/>
  <c r="G7"/>
  <c r="G3" i="26"/>
  <c r="G16" s="1"/>
  <c r="F6" i="23"/>
  <c r="G6"/>
  <c r="G9" i="26"/>
  <c r="G22" s="1"/>
  <c r="F12" i="23"/>
  <c r="G12"/>
  <c r="G7" i="26"/>
  <c r="G20" s="1"/>
  <c r="G10" i="23"/>
  <c r="F10"/>
  <c r="G6" i="26"/>
  <c r="G19" s="1"/>
  <c r="F9" i="23"/>
  <c r="G9"/>
  <c r="G5" i="26"/>
  <c r="G18" s="1"/>
  <c r="G8" i="23"/>
  <c r="F8"/>
  <c r="E4" i="26"/>
  <c r="E17" s="1"/>
  <c r="D7" i="23"/>
  <c r="E7"/>
  <c r="F5"/>
  <c r="G5"/>
  <c r="C13"/>
  <c r="B13"/>
  <c r="H80" i="12"/>
  <c r="B12" i="23"/>
  <c r="C12"/>
  <c r="H107" i="12"/>
  <c r="F134"/>
  <c r="B11" i="23"/>
  <c r="C11"/>
  <c r="F161" i="12"/>
  <c r="B10" i="23"/>
  <c r="C10"/>
  <c r="B9"/>
  <c r="C9"/>
  <c r="H188" i="12"/>
  <c r="G188" s="1"/>
  <c r="F188" s="1"/>
  <c r="B8" i="23"/>
  <c r="C8"/>
  <c r="G215" i="12"/>
  <c r="B5" i="23"/>
  <c r="C5"/>
  <c r="G8" i="26"/>
  <c r="G21" s="1"/>
  <c r="F11" i="23"/>
  <c r="G11"/>
  <c r="E3" i="26"/>
  <c r="E16" s="1"/>
  <c r="E6" i="23"/>
  <c r="D6"/>
  <c r="D13"/>
  <c r="E13"/>
  <c r="H53" i="12"/>
  <c r="E9" i="26"/>
  <c r="E22" s="1"/>
  <c r="E12" i="23"/>
  <c r="D12"/>
  <c r="E8" i="26"/>
  <c r="E21" s="1"/>
  <c r="E11" i="23"/>
  <c r="D11"/>
  <c r="E7" i="26"/>
  <c r="E20" s="1"/>
  <c r="E10" i="23"/>
  <c r="D10"/>
  <c r="E6" i="26"/>
  <c r="E19" s="1"/>
  <c r="D9" i="23"/>
  <c r="E9"/>
  <c r="E5" i="26"/>
  <c r="E18" s="1"/>
  <c r="E8" i="23"/>
  <c r="D8"/>
  <c r="C7"/>
  <c r="B7"/>
  <c r="B6"/>
  <c r="C6"/>
  <c r="F296" i="12"/>
  <c r="D5" i="23"/>
  <c r="E5"/>
  <c r="H269" i="12"/>
  <c r="B8" i="27"/>
  <c r="B13" s="1"/>
  <c r="B10"/>
  <c r="G242" i="12"/>
  <c r="F242" s="1"/>
  <c r="G10" i="26"/>
  <c r="G23" s="1"/>
  <c r="E8" i="27"/>
  <c r="E13" s="1"/>
  <c r="E10"/>
  <c r="H161" i="12"/>
  <c r="G161" s="1"/>
  <c r="F215"/>
  <c r="G296"/>
  <c r="G80"/>
  <c r="F80" s="1"/>
  <c r="G107"/>
  <c r="F107" s="1"/>
  <c r="H215"/>
  <c r="E10" i="26"/>
  <c r="E23" s="1"/>
  <c r="G11" i="5"/>
  <c r="F11" s="1"/>
  <c r="E11" s="1"/>
  <c r="D11" s="1"/>
  <c r="C11" s="1"/>
  <c r="B11" s="1"/>
  <c r="I10" s="1"/>
  <c r="H10" s="1"/>
  <c r="G10" s="1"/>
  <c r="F10" s="1"/>
  <c r="E10" s="1"/>
  <c r="D10" s="1"/>
  <c r="C10" s="1"/>
  <c r="B10" s="1"/>
  <c r="I9" s="1"/>
  <c r="H9" s="1"/>
  <c r="G9" s="1"/>
  <c r="F9" s="1"/>
  <c r="E9" s="1"/>
  <c r="D9" s="1"/>
  <c r="C9" s="1"/>
  <c r="B9" s="1"/>
  <c r="I8" s="1"/>
  <c r="H8" s="1"/>
  <c r="G8" s="1"/>
  <c r="F8" s="1"/>
  <c r="E8" s="1"/>
  <c r="D8" s="1"/>
  <c r="C8" s="1"/>
  <c r="B8" s="1"/>
  <c r="I6" s="1"/>
  <c r="H6" s="1"/>
  <c r="G6" s="1"/>
  <c r="F6" s="1"/>
  <c r="E6" s="1"/>
  <c r="D6" s="1"/>
  <c r="C6" s="1"/>
  <c r="B6" s="1"/>
  <c r="I5" s="1"/>
  <c r="H5" s="1"/>
  <c r="G5" s="1"/>
  <c r="F5" s="1"/>
  <c r="E5" s="1"/>
  <c r="D5" s="1"/>
  <c r="C5" s="1"/>
  <c r="B5" s="1"/>
  <c r="I4" s="1"/>
  <c r="H4" s="1"/>
  <c r="G4" s="1"/>
  <c r="F4" s="1"/>
  <c r="E4" s="1"/>
  <c r="D4" s="1"/>
  <c r="C4" s="1"/>
  <c r="B4" s="1"/>
  <c r="I3" s="1"/>
  <c r="H3" s="1"/>
  <c r="G3" s="1"/>
  <c r="F3" s="1"/>
  <c r="E3" s="1"/>
  <c r="D3" s="1"/>
  <c r="C3" s="1"/>
  <c r="B3" s="1"/>
  <c r="H134" i="12"/>
  <c r="G134" s="1"/>
  <c r="H242"/>
  <c r="G269"/>
  <c r="F269" s="1"/>
  <c r="H296"/>
  <c r="K6" i="26" l="1"/>
  <c r="H6"/>
  <c r="J6" s="1"/>
  <c r="H9"/>
  <c r="H22" s="1"/>
  <c r="K3"/>
  <c r="H5"/>
  <c r="H18" s="1"/>
  <c r="H3"/>
  <c r="J3" s="1"/>
  <c r="K8"/>
  <c r="K4"/>
  <c r="K5"/>
  <c r="K7"/>
  <c r="H4"/>
  <c r="H7"/>
  <c r="K9"/>
  <c r="H8"/>
  <c r="D8" i="27"/>
  <c r="D13" s="1"/>
  <c r="G6"/>
  <c r="D10"/>
  <c r="H8"/>
  <c r="H13" s="1"/>
  <c r="H10"/>
  <c r="H10" i="26"/>
  <c r="K10"/>
  <c r="C8" i="27"/>
  <c r="C13" s="1"/>
  <c r="C10"/>
  <c r="H19" i="26" l="1"/>
  <c r="H16"/>
  <c r="J9"/>
  <c r="J5"/>
  <c r="J10"/>
  <c r="H23"/>
  <c r="J7"/>
  <c r="H20"/>
  <c r="J4"/>
  <c r="H17"/>
  <c r="J8"/>
  <c r="H21"/>
  <c r="G8" i="27"/>
  <c r="G13" s="1"/>
  <c r="G10"/>
  <c r="F12" i="21"/>
  <c r="G13" s="1"/>
  <c r="G12"/>
  <c r="F2" i="6"/>
  <c r="H2"/>
  <c r="B3" s="1"/>
  <c r="D3" s="1"/>
  <c r="F3" s="1"/>
  <c r="H3" s="1"/>
  <c r="B4" s="1"/>
  <c r="D4" s="1"/>
  <c r="F4" l="1"/>
  <c r="H4" s="1"/>
  <c r="B5" s="1"/>
  <c r="D5" s="1"/>
  <c r="J4"/>
  <c r="J3"/>
  <c r="J5" l="1"/>
  <c r="F5"/>
  <c r="H5" s="1"/>
  <c r="B6" s="1"/>
  <c r="D6" s="1"/>
  <c r="J6" l="1"/>
  <c r="F6"/>
  <c r="H6" s="1"/>
  <c r="B7" s="1"/>
  <c r="D7" s="1"/>
  <c r="J7" l="1"/>
  <c r="F7"/>
  <c r="H7" s="1"/>
  <c r="B8" s="1"/>
  <c r="D8" s="1"/>
  <c r="F8" l="1"/>
  <c r="H8" s="1"/>
  <c r="B9" s="1"/>
  <c r="D9" s="1"/>
  <c r="J8"/>
  <c r="J9" l="1"/>
  <c r="F9"/>
  <c r="H9" s="1"/>
  <c r="B10" s="1"/>
  <c r="D10" s="1"/>
  <c r="J10" l="1"/>
  <c r="F10"/>
  <c r="H10" s="1"/>
  <c r="B11" s="1"/>
  <c r="D11" s="1"/>
  <c r="F11" l="1"/>
  <c r="H11" s="1"/>
  <c r="B12" s="1"/>
  <c r="D12" s="1"/>
  <c r="J11"/>
  <c r="F12" l="1"/>
  <c r="H12" s="1"/>
  <c r="J12"/>
  <c r="D14" i="9"/>
</calcChain>
</file>

<file path=xl/sharedStrings.xml><?xml version="1.0" encoding="utf-8"?>
<sst xmlns="http://schemas.openxmlformats.org/spreadsheetml/2006/main" count="4363" uniqueCount="1639">
  <si>
    <t>Previsioni</t>
  </si>
  <si>
    <t>Accertamenti</t>
  </si>
  <si>
    <t>Incassi</t>
  </si>
  <si>
    <t>Residuo</t>
  </si>
  <si>
    <t>Capacità accertamento</t>
  </si>
  <si>
    <t>Capacità di incasso</t>
  </si>
  <si>
    <t>TITOLO I - ENTRATE TRIBUTARIE</t>
  </si>
  <si>
    <t>CATEGORIA I - IMPOSTE SUL PATRIMONIO E SUL REDDITO</t>
  </si>
  <si>
    <t>CATEGORIA II - TASSE ED IMPOSTE SUGLI AFFARI</t>
  </si>
  <si>
    <t>CATEGORIA III - IMPOSTE SULLA PRODUZIONE, SUI CONSUMI E DOGANE</t>
  </si>
  <si>
    <t>CATEGORIA IV - MONOPOLI</t>
  </si>
  <si>
    <t>CATEGORIA V - LOTTO, LOTTERIE ED ALTRE ATTIVITA' DI GIUOCO</t>
  </si>
  <si>
    <t>TITOLO II - ENTRATE EXTRA-TRIBUTARIE</t>
  </si>
  <si>
    <t>CATEGORIA IX - PRODOTTI NETTI DI AZIENDE AUTONOME ED UTILI DI GESTIONI</t>
  </si>
  <si>
    <t>CATEGORIA VI - PROVENTI SPECIALI</t>
  </si>
  <si>
    <t>CATEGORIA VII - PROVENTI DI SERVIZI PUBBLICI MINORI</t>
  </si>
  <si>
    <t>CATEGORIA VIII - PROVENTI DEI BENI DELLO STATO</t>
  </si>
  <si>
    <t>CATEGORIA X - INTERESSI SU ANTICIPAZIONI E CREDITI VARI DEL TESORO</t>
  </si>
  <si>
    <t>CATEGORIA XI - RICUPERI, RIMBORSI E CONTRIBUTI</t>
  </si>
  <si>
    <t>CATEGORIA XII - PARTITE CHE SI COMPENSANO NELLA SPESA</t>
  </si>
  <si>
    <t>TITOLO III - ALIENAZIONE ED AMMORTAMENTO DI BENI PATRIMONIALI E RISCOSSIONE DI CREDITI</t>
  </si>
  <si>
    <t>CATEGORIA XIII - VENDITA DI BENI ED AFFRANCAZIONE DI CANONI</t>
  </si>
  <si>
    <t>CATEGORIA XIV - AMMORTAMENTO DI BENI PATRIMONIALI</t>
  </si>
  <si>
    <t>CATEGORIA XV - RIMBORSO DI ANTICIPAZIONI E DI CREDITI VARI DEL TESORO</t>
  </si>
  <si>
    <t>TITOLO IV - ACCENSIONE DI PRESTITI</t>
  </si>
  <si>
    <t>ACCENSIONE DI PRESTITI</t>
  </si>
  <si>
    <t>Totale complessivo</t>
  </si>
  <si>
    <t>TITOLO III - ALIENAZIONE, AMMORTAMENTO BENI, RISCOSSIONE CREDITI</t>
  </si>
  <si>
    <t xml:space="preserve">Maggiori/Minori Entrate </t>
  </si>
  <si>
    <t>Residui al 31/12</t>
  </si>
  <si>
    <t>Previsione Definitiva</t>
  </si>
  <si>
    <t>TOTALE ENTRATE</t>
  </si>
  <si>
    <t>Percentuale recupero residui</t>
  </si>
  <si>
    <t>Anni</t>
  </si>
  <si>
    <t>Incassati</t>
  </si>
  <si>
    <t>Rimasti da riscuotere/versare</t>
  </si>
  <si>
    <t>Residui Competenza</t>
  </si>
  <si>
    <t xml:space="preserve">Totale residui </t>
  </si>
  <si>
    <t>Anno</t>
  </si>
  <si>
    <t>Conto residui</t>
  </si>
  <si>
    <t>Conto competenza</t>
  </si>
  <si>
    <t>Previsioni Definitive</t>
  </si>
  <si>
    <t>TITOLO III - ALIENAZIONE ED AMMORT. BENI PATRIMONIALI E RISCOSSIONE CREDITI</t>
  </si>
  <si>
    <t>I</t>
  </si>
  <si>
    <t>Cat</t>
  </si>
  <si>
    <t>Tit</t>
  </si>
  <si>
    <t>II</t>
  </si>
  <si>
    <t>Capitolo</t>
  </si>
  <si>
    <t>XI</t>
  </si>
  <si>
    <t>SANZIONI RELATIVE ALLA RISCOSSIONE DELLE IMPOSTE DIRETTE</t>
  </si>
  <si>
    <t>IMPOSTA SUL VALORE AGGIUNTO</t>
  </si>
  <si>
    <t>IMPOSTA SUL REDDITO DELLE PERSONE FISICHE</t>
  </si>
  <si>
    <t>IMPOSTA SUL REDDITO DELLE SOCIETA', GIA' IMPOSTA SUL REDDITO DELLE PERSONE GIURIDICHE</t>
  </si>
  <si>
    <t>VII</t>
  </si>
  <si>
    <t>INTERESSI RELATIVI ALLA RISCOSSIONE DELLE IMPOSTE DIRETTE</t>
  </si>
  <si>
    <t>Residui                    al 31/12</t>
  </si>
  <si>
    <t>Maggiori(+) o Minori(-) Entrate</t>
  </si>
  <si>
    <t>Riscossioni</t>
  </si>
  <si>
    <t>Residui</t>
  </si>
  <si>
    <t>Stock residui</t>
  </si>
  <si>
    <t xml:space="preserve">Versati </t>
  </si>
  <si>
    <t>Rimasti da versare / riscuotere</t>
  </si>
  <si>
    <t>TITOLO I - SPESE CORRENTI</t>
  </si>
  <si>
    <t>TITOLO II - SPESE IN CONTO CAPITALE</t>
  </si>
  <si>
    <t>TITOLO III - RIMBORSO PASSIVITA' FINANZIARIE</t>
  </si>
  <si>
    <t>Impegni</t>
  </si>
  <si>
    <t>Pagamenti</t>
  </si>
  <si>
    <t>Capacità impegno</t>
  </si>
  <si>
    <t>Capacità di pagamento</t>
  </si>
  <si>
    <t>1.01 - REDDITI DA LAVORO DIPENDENTE</t>
  </si>
  <si>
    <t>1.02 - CONSUMI INTERMEDI</t>
  </si>
  <si>
    <t>1.03 - IMPOSTE PAGATE SULLA PRODUZIONE</t>
  </si>
  <si>
    <t>1.04 - TRASFERIMENTI CORRENTI AD AMMINISTRAZIONI PUBBLICHE</t>
  </si>
  <si>
    <t>1.05 - TRASFERIMENTI CORRENTI A FAMIGLIE E ISTITUZIONI SOCIALI PRIVATE</t>
  </si>
  <si>
    <t>1.06 - TRASFERIMENTI CORRENTI A IMPRESE</t>
  </si>
  <si>
    <t>1.07 - TRASFERIMENTI CORRENTI A ESTERO</t>
  </si>
  <si>
    <t>1.08 - RISORSE PROPRIE UNIONE EUROPEA</t>
  </si>
  <si>
    <t>1.09 - INTERESSI PASSIVI E REDDITI DA CAPITALE</t>
  </si>
  <si>
    <t>1.10 - POSTE CORRETTIVE E COMPENSATIVE</t>
  </si>
  <si>
    <t>1.11 - AMMORTAMENTI</t>
  </si>
  <si>
    <t>1.12 - ALTRE USCITE CORRENTI</t>
  </si>
  <si>
    <t>2.21 - INVESTIMENTI FISSI LORDI E ACQUISTI DI TERRENI</t>
  </si>
  <si>
    <t>2.22 - CONTRIBUTI AGLI INVESTIMENTI AD AMMINISTRAZIONI PUBBLICHE</t>
  </si>
  <si>
    <t>2.23 - CONTRIBUTI AGLI INVESTIMENTI AD IMPRESE</t>
  </si>
  <si>
    <t>2.24 - CONTRIBUTI AGLI INVESTIMENTI A FAMIGLIE E ISTITUZIONI SOCIALI PRIVATE</t>
  </si>
  <si>
    <t>2.25 - CONTRIBUTI AGLI INVESTIMENTI A ESTERO</t>
  </si>
  <si>
    <t>2.26 - ALTRI TRASFERIMENTI IN CONTO CAPITALE</t>
  </si>
  <si>
    <t>2.31 - ACQUISIZIONI DI ATTIVITA' FINANZIARIE</t>
  </si>
  <si>
    <t>3.61 - RIMBORSO PASSIVITA' FINANZIARIE</t>
  </si>
  <si>
    <t>Trasferimenti ad amministrazioni pubbliche</t>
  </si>
  <si>
    <t>SOMME DA EROGARE ALLE REGIONI A STATUTO ORDINARIO A TITOLO DI COMPARTECIPAZIONE ALL'IVA</t>
  </si>
  <si>
    <t>AGEVOLAZIONI CONTRIBUTIVE, SOTTOCONTRIBUZIONI ED ESONERI</t>
  </si>
  <si>
    <t>QUOTE DI MENSILITA' DI PENSIONE A CARICO DELLA GESTIONE DEGLI INTERVENTI ASSISTENZIALI E DI SOSTEGNO ALLE GESTIONI PREVIDENZIALI DA FINANZIARSI DALLO STATO</t>
  </si>
  <si>
    <t>SOMMA DA CORRISPONDERE ALL'INPS PER IL PAGAMENTO DI PENSIONI, ASSEGNI VARI E RELATIVI ONERI ACCESSORI AGLI INVALIDI CIVILI, AI SORDOMUTI ED AI CIECHI CIVILI</t>
  </si>
  <si>
    <t>DEVOLUZIONE ALLE REGIONI A STATUTO SPECIALE DEL GETTITO DI ENTRATE ERARIALI ALLE STESSE SPETTANTI IN QUOTA FISSA E VARIABILE</t>
  </si>
  <si>
    <t>FONDO SOLIDARIETA' COMUNALE</t>
  </si>
  <si>
    <t>SOMME OCCORRENTI PER LA REGOLAZIONE CONTABILE DELLE ENTRATE ERARIALI, RELATIVE ANCHE AD ANNI PRECEDENTI, RISCOSSE DALLA REGIONE SICILIANA</t>
  </si>
  <si>
    <t>FONDO PER IL FINANZIAMENTO ORDINARIO DELLE UNIVERSITA' E DEI CONSORZI INTERUNIVERSITARI RELATIVO ALLE SPESE DI FUNZIONAMENTO, IVI COMPRESE QUELLE PER IL PERSONALE DOCENTE,NON DOCENTE E PER I RICERCATORI E PER LA RICERCA SCIENTIFICA</t>
  </si>
  <si>
    <t>ONERI RELATIVI AI TRATTAMENTI DI MOBILITA' DEI LAVORATORI E DI DISOCCUPAZIONE</t>
  </si>
  <si>
    <t>FONDO SANITARIO NAZIONALE</t>
  </si>
  <si>
    <t>SOMME OCCORRENTI PER LA REGOLAZIONE CONTABILE DELLE QUOTE DI ENTRATE ERARIALI, RELATIVE ANCHE AD ANNI PRECEDENTI, RISCOSSE DALLE PROVINCE AUTONOME DI TRENTO E BOLZANO</t>
  </si>
  <si>
    <t>SOMME DA TRASFERIRE ALL'INPS, GESTIONE EX INPDAP, A TITOLO DI APPORTO DELLO STATO A FAVORE DELLA CASSA TRATTAMENTO PENSIONISTICO PER I DIPENDENTI DELLO STATO (CTPS)</t>
  </si>
  <si>
    <t>PARTECIPAZIONE DELLO STATO ALL'ONERE DELLE PENSIONI DI INVALIDITA' LIQUIDATE PRIMA DELLA REVISIONE DELLA DISCIPLINA DELL'INVALIDITA' PENSIONABILE</t>
  </si>
  <si>
    <t>FONDO NAZIONALE PER IL CONCORSO FINANZIARIO DELLO STATO AGLI ONERI DEL TRASPORTO PUBBLICO LOCALE, ANCHE FERROVIARIO, NELLE REGIONI A STATUTO ORDINARIO</t>
  </si>
  <si>
    <t>PENSIONI SOCIALI, ASSEGNI SOCIALI ED ASSEGNI VITALIZI</t>
  </si>
  <si>
    <t>CONTRIBUTO PER LA COPERTURA DEL DISAVANZO DEL FONDO PENSIONI PER IL PERSONALE DELLE FERROVIE DELLO STATO SPA</t>
  </si>
  <si>
    <t>SOMME OCCORRENTI PER LA REGOLAZIONE CONTABILE DELLE QUOTE DI ENTRATE ERARIALI, RELATIVE ANCHE AD ANNI PRECEDENTI,RISCOSSE DALLA REGIONE FRIULI-VENEZIA GIULIA</t>
  </si>
  <si>
    <t>SOMMA OCCORRENTE PER FAR FRONTE AGLI ONERI DI GESTIONE DELL'AGENZIA DELLE ENTRATE</t>
  </si>
  <si>
    <t>ONERI RELATIVI AI TRATTAMENTI DI CASSA INTEGRAZIONE GUADAGNI STRAORDINARIA E CONNESSI TRATTAMENTI DI FINE RAPPORTO</t>
  </si>
  <si>
    <t>RIVALUTAZIONE DELLE PENSIONI ED ALTRI ONERI PENSIONISTICI</t>
  </si>
  <si>
    <t>ONERI DELLE PENSIONI LIQUIDATE NELLA GESTIONE DEI COLTIVATORI DIRETTI, MEZZADRI E COLONI CON DECORRENZA ANTERIORE AL 1 GENNAIO 1989</t>
  </si>
  <si>
    <t>ONERI DERIVANTI DA PENSIONAMENTI ANTICIPATI</t>
  </si>
  <si>
    <t>SOMME DA TRASFERIRE ALL'INPS, GESTIONE EX INPDAP, PER LA GESTIONE DEGLI INTERVENTI ASSISTENZIALI E DI SOSTEGNO ALLA GESTIONE PREVIDENZIALE (GIAS)</t>
  </si>
  <si>
    <t>SOMMA DA EROGARE PER LA COPERTURA DEGLI ONERI RELATIVI ALLA FAMIGLIA</t>
  </si>
  <si>
    <t>SOMME DA TRASFERIRE AGLI ENTI PREVIDENZIALI, PER ONERI PENSIONISTICI A FAVORE DI PARTICOLARI SOGGETTI.</t>
  </si>
  <si>
    <t>FINANZIAMENTO DEL FONDO SANITARIO NAZIONALE IN RELAZIONE ALLE MINORI ENTRATE DELL'IRAP E DELL'ADDIZIONALE REGIONALE ALL'IRPEF</t>
  </si>
  <si>
    <t>ALTRI INTERVENTI IN MATERIA PREVIDENZIALE</t>
  </si>
  <si>
    <t>SOMME DA TRASFERIRE ALL'INPS PER IL FINANZIAMENTO DEGLI ONERI DERIVANTI DALLA CONFLUENZA DELL'INPDAI AL FONDO PENSIONI LAVORATORI DIPENDENTI</t>
  </si>
  <si>
    <t>RIMBORSI E CONTRIBUTI DA EROGARE ALL'INAIL</t>
  </si>
  <si>
    <t>PARTECIPAZIONE DELLO STATO ALL'ONERE PER LE PENSIONI D'ANNATA</t>
  </si>
  <si>
    <t>SOMME DA CORRISPONDERE PER L'ASSEGNAZIONE DEL BONUS BEBE'</t>
  </si>
  <si>
    <t>FONDO PER IL CONCORSO AL RIMBORSO ALLE REGIONI PER L'ACQUISTO DEI MEDICINALI PARTICOLARI</t>
  </si>
  <si>
    <t>SPESE PER LA CAMERA DEI DEPUTATI</t>
  </si>
  <si>
    <t>SOMMA OCCORRENTE PER FAR FRONTE AGLI ONERI DI GESTIONE DELL'AGENZIA DELLE DOGANE E DEI MONOPOLI</t>
  </si>
  <si>
    <t>CONTRIBUTO A FAVORE DELLE PROVINCE E DELLE CITTA' METROPOLITANE DELLE REGIONI A STATUTO ORDINARIO</t>
  </si>
  <si>
    <t>SOMME DA DESTINARE ALLA TUTELA DEI LAVORATORI SALVAGUARDATI DALLA RIFORMA PENSIONISTICA</t>
  </si>
  <si>
    <t>SOMMA DA RIMBORSARE ALL'INPS PER IL TRATTAMENTO DI QUIESCENZA DEL PERSONALE DIPENDENTE DALLE POSTE ITALIANE S.P.A.</t>
  </si>
  <si>
    <t>ESONERO DEL VERSAMENTO DEI CONTRIBUTI SOCIALI DA PARTE DEI DATORI DI LAVORO IN RELAZIONE AL CONFERIMENTO DEL TRATTAMENTO DI FINE RAPPORTO ALLA PREVIDENZA COMPLEMENTARE</t>
  </si>
  <si>
    <t>MAGGIORAZIONE SOCIALE DEI TRATTAMENTI MINIMI DI PENSIONE ED INTEGRAZIONE AL TRATTAMENTO MINIMO DELL'ASSEGNO ORDINARIO DI INVALIDITA'</t>
  </si>
  <si>
    <t>SOMMA DA EROGARE PER LA CORRESPONSIONE DI ASSEGNI DI MATERNITA'</t>
  </si>
  <si>
    <t>QUOTA PARTE DELLE PRESTAZIONI DERIVANTI DALLA TUTELA PREVIDENZIALE OBBLIGATORIA DELLA MATERNITA'</t>
  </si>
  <si>
    <t>FONDO SOCIALE PER OCCUPAZIONE E FORMAZIONE</t>
  </si>
  <si>
    <t>SOMMA DA EROGARE PER LA COPERTURA DEGLI ONERI DERIVANTI DALLA CONTRIBUZIONE FIGURATIVA A FAVORE DEI GENITORI E FAMILIARI DI PERSONE HANDICAPPATE</t>
  </si>
  <si>
    <t>FONDO CONSOLIDATO PER IL FINANZIAMENTO DEI BILANCI DEGLI ENTI LOCALI.</t>
  </si>
  <si>
    <t>SOMMA DA ASSEGNARE ALL'AGENZIA ITALIANA PER LA COOPERAZIONE ALLO SVILUPPO PER L'ATTUAZIONE DI INIZIATIVE DI COOPERAZIONE INTERNAZIONALE.</t>
  </si>
  <si>
    <t>ESONERO DAL VERSAMENTO CONTRIBUTIVO DA PARTE DEI DATORI DI LAVORO AL FONDO DI GARANZIA PER LE QUOTE DI TRATTAMENTO FINE RAPPORTO CONFERITE ALLA PREVIDENZA COMPLEMENTARE</t>
  </si>
  <si>
    <t>SPESE PER IL SENATO DELLA REPUBBLICA</t>
  </si>
  <si>
    <t>SOMME OCCORRENTI PER LA REGOLAZIONE DELLE QUOTE DI ENTRATE ERARIALI, RELATIVE ANCHE AD ANNI PRECEDENTI, DEVOLUTE ALLA REGIONE SARDA</t>
  </si>
  <si>
    <t>CONTRIBUTO A FAVORE DELLE PROVINCE E DELLE CITTA' METROPOLITANE PER IL FINANZIAMENTO DELLE SPESE CONNESSE ALLE FUNZIONI RELATIVE ALLA VIABILITA' ED ALLA EDILIZIA SCOLASTICA</t>
  </si>
  <si>
    <t>FONDO PER LE NON AUTOSUFFICIENZE</t>
  </si>
  <si>
    <t>SOMMA DA EROGARE PER IL FINANZIAMENTO DEL CONI</t>
  </si>
  <si>
    <t>SOMME DA TRASFERIRE ALL'INPS PER LE SPESE DI FUNZIONAMENTO DELLA GIAS</t>
  </si>
  <si>
    <t>SOMMA DA ASSEGNARE ALLE REGIONI PER IL MANCATO GETTITO DELL'IRAP DERIVANTE DALLA RIDUZIONE DEL COSTO DEL LAVORO RELATIVA ALLA QUOTA "NON SANITA'"</t>
  </si>
  <si>
    <t>SOMMA DA ASSEGNARE ALLA PRESIDENZA DEL CONSIGLIO DEI MINISTRI</t>
  </si>
  <si>
    <t>FONDO NAZIONALE PER LE POLITICHE ED I SERVIZI DELL'ASILO ED INTERVENTI CONNESSI, IVI COMPRESI QUELLI ATTUATI NELLE MATERIE IN ADESIONE A PROGRAMMI E PROGETTI DELL'UNIONE EUROPEA ANCHE IN REGIME DI COFINANZIAMENTO</t>
  </si>
  <si>
    <t>SOMMA DA EROGARE PER LA CORRESPONSIONE DELL'ASSEGNO AI NUCLEI FAMILIARI IN POSSESSO DI RISORSE ECONOMICHE NON SUPERIORE AL VALORE DELL'INDICATORE DELLA SITUAZIONE ECONOMICA DI CUI AL DECRETO LEGISLATIVO 31 MARZO 1998, N. 109, TABELLA 1</t>
  </si>
  <si>
    <t>CONTRIBUTO AI COMUNI PER IL RIMBORSO DEL MINOR GETTITO DELL'IMPOSTA MUNICIPALE PROPRIA DERIVANTE DA MODIFICHE NORMATIVE ALLA DISCIPLINA DELL'IMPOSTA</t>
  </si>
  <si>
    <t>FONDO SPERIMENTALE DI RIEQUILIBRIO DELLE PROVINCE DELLE REGIONI A STATUTO ORDINARIO</t>
  </si>
  <si>
    <t>SOMME DA TRASFERIRE ALL'ISPETTORATO NAZIONALE DEL LAVORO</t>
  </si>
  <si>
    <t>FONDO ORDINARIO PER IL FINANZIAMENTO DEI BILANCI DEGLI ENTI LOCALI.</t>
  </si>
  <si>
    <t>GRAVI CONTRIBUTIVI A FAVORE DELLE IMPRESE ARMATORIALI</t>
  </si>
  <si>
    <t>SOMME DA TRASFERIRE ALL'INPS PER L'INDENNITA' ECONOMICA DI ACCOMPAGNAMENTO AL PENSIONAMENTO DI VECCHIAIA - APE SOCIALE</t>
  </si>
  <si>
    <t>TRASFERIMENTI ALLE AMMINISTRAZIONI PUBBLICHE PER LA RICERCA MEDICO-SANITARIA E LA TUTELA DELLA SALUTE</t>
  </si>
  <si>
    <t>SOMME DA TRASFERIRE ALLA PRESIDENZA DEL CONSIGLIO DEI MINISTRI DESTINATE AL PAGAMENTO DELLE SPESE DERIVANTI DAI CONTENZIOSI</t>
  </si>
  <si>
    <t>SOMMA DA ASSEGNARE ALLA CORTE DEI CONTI</t>
  </si>
  <si>
    <t>CONTRIBUTO ALLE PROVINCE DELLE REGIONI A STATUTO ORDINARIO PER L'ESERCIZIO DI FUNZIONI FONDAMENTALI</t>
  </si>
  <si>
    <t>SOMME DA TRASFERIRE ALL'INPS A TITOLO DI ANTICIPAZIONI DI BILANCIO SUL FABBISOGNO FINANZIARIO DELLE GESTIONI PREVIDENZIALI NEL LORO COMPLESSO</t>
  </si>
  <si>
    <t>FONDO RELATIVO ALLE RISORSE FINANZIARIE OCCORRENTI PER L'ATTUAZIONE DEL FEDERALISMO AMMINISTRATIVO</t>
  </si>
  <si>
    <t>SOMME DA EROGARE ALLE REGIONI A STATUTO ORDINARIO A TITOLO DI QUOTA NON SANITA' DELLA COMPARTECIPAZIONE IVA</t>
  </si>
  <si>
    <t>SPESE E DOTAZIONE PER LA PRESIDENZA DELLA REPUBBLICA</t>
  </si>
  <si>
    <t>FONDO INTEGRATIVO PER LA CONCESSIONE DELLE BORSE DI STUDIO</t>
  </si>
  <si>
    <t>CONTRIBUTO ALLE REGIONI PER IL CONCORSO ALLE SPESE DI FUNZIONAMENTO DEI CENTRI PER L'IMPIEGO</t>
  </si>
  <si>
    <t>TRASFERIMENTI ALL'INPS, EX GESTIONE INPDAP, IN RELAZIONE AL RIMBORSO DELLE PRESTAZIONI EROGATE IN APPLICAZIONE DI SPECIFICHE DISPOSIZIONI LEGISLATIVE</t>
  </si>
  <si>
    <t>FINANZIAMENTO DI INTERVENTI E MISURE AGEVOLATIVE PER LA COSTITUZIONE DI POSIZIONI ASSICURATIVE RELATIVE AI PERIODI MATURATI IN DIVERSI REGIMI PENSIONISTICI</t>
  </si>
  <si>
    <t>SOMME OCCORRENTI PER LA REGOLAZIONE CONTABILE DELLE ENTRATE ERARIALI, RELATIVE ANCHE AD ANNI PRECEDENTI, RISCOSSE DALLA REGIONE TRENTINO-ALTO ADIGE</t>
  </si>
  <si>
    <t>FONDO PER IL FINANZIAMENTO DI INTERVENTI E MISURE AGEVOLATIVE IN MATERIA DI RISCATTO AI FINI PENSIONISTICI DEL CORSO LEGALE DI LAUREA E PER LA TOTALIZZAZIONE DEI PERIODI CONTRIBUTIVI MATURATI IN DIVERSI REGIMI PENSIONISTICI</t>
  </si>
  <si>
    <t>QUOTA DEL FONDO UNICO PER LO SPETTACOLO DA EROGARE A FAVORE DELLE FONDAZIONI LIRICO SINFONICHE</t>
  </si>
  <si>
    <t>SOMME DA TRASFERIRE ALL'INPS A RISTORO DELLE MINORI ENTRATE DELL'ENTE PER EFFETTO DELLA SOSPENSIONE DELL'INCREMENTO DELL'ADDIZIONALE COMUNALE SUI DIRITTI DI IMBARCO</t>
  </si>
  <si>
    <t>SOMMA DA ASSEGNARE ALL'ISTITUTO NAZIONALE DI STATISTICA - ISTAT</t>
  </si>
  <si>
    <t>SOMMA DA ASSEGNARE AL CONSIGLIO DI STATO E TRIBUNALI AMMINISTRATIVI REGIONALI</t>
  </si>
  <si>
    <t>SOMME DA CORRISPONDERE AD ENTI, FONDI E CASSE PREVIDENZIALI PER LA MAGGIORAZIONE DEL TRATTAMENTO PENSIONISTICO PER GLI EX COMBATTENTI.</t>
  </si>
  <si>
    <t>CONTRIBUTI DA CORRISPONDERE ALLE GESTIONI PREVIDENZIALI PER METTERE IN CONDIZIONE LE STESSE DI PROVVEDERE ALLA EROGAZIONE DELLE PRESTAZIONI AGLI AVENTI DIRITTO</t>
  </si>
  <si>
    <t>MINORI ENTRATE CONTRIBUTIVE</t>
  </si>
  <si>
    <t>SOMME RELATIVE AL FINANZIAMENTO DEL RINNOVO CONTRATTUALE DEL SETTORE DEL TRASPORTO PUBBLICO LOCALE</t>
  </si>
  <si>
    <t>ASSEGNAZIONE ALL'AGENZIA PER LE EROGAZIONI IN AGRICOLTURA</t>
  </si>
  <si>
    <t>FONDO OCCORRENTE PER GLI INTERVENTI DEL SERVIZIO CIVILE NAZIONALE</t>
  </si>
  <si>
    <t>SOMMA DA VERSARE ALLA REGIONE VALLE D'AOSTA PER I SERVIZI DI TRASPORTO FERROVIARI LOCALI NELL'AMBITO REGIONALE E A COMPENSAZIONE DELLA PERDITA DI GETTITO SUBITA IN CONSEGUENZA DELLA DETERMINAZIONE DELL'ALIQUOTA RIFERITA AD IMPOSTE ERARIALI SULLA PRODUZIONE</t>
  </si>
  <si>
    <t>TRASFERIMENTI COMPENSATIVI DI MINORI INTROITI A TITOLO DI ADDIZIONALE COMUNALE ALL'IRPEF CONSEGUENTI A PROVVEDIMENTI NORMATIVI MODIFICATIVI DELLA DISCIPLINA DELL'IRPEF.</t>
  </si>
  <si>
    <t>ONERI DERIVANTI DALL'APPLICAZIONE DELLE DISPOSIZIONI IN MATERIA DI CUMULO TRA PENSIONI E REDDITI DI LAVORO</t>
  </si>
  <si>
    <t>ONERI PER LE PRESTAZIONI ECONOMICHE CONTRO LA TUBERCOLOSI</t>
  </si>
  <si>
    <t>SOMME DA TRASFERIRE ALLA PRESIDENZA DEL CONSIGLIO DEI MINISTRI PER INTERVENTI A FAVORE DELL'EDITORIA DA STABILIRE AI SENSI DELL'ART. 1, C. 6, DELLA L. 198/2016</t>
  </si>
  <si>
    <t>SOMMA DA ASSEGNARE ALLE REGIONI PER LA CORRESPONSIONE DEI CONTRIBUTI RELATIVI AD INTERVENTI DI EDILIZIA RESIDENZIALE FRUENTI DI MUTUO AGEVOLATO</t>
  </si>
  <si>
    <t>CONTRIBUTI PER GLI INTERVENTI DEI COMUNI E DELLE PROVINCE</t>
  </si>
  <si>
    <t>CONTRIBUTO ALL'ISTITUTO SUPERIORE DI SANITA'</t>
  </si>
  <si>
    <t>CONTRIBUTI DA ASSEGNARE AL CONSIGLIO PER LA RICERCA IN AGRICOLTURA E L'ANALISI DELL'ECONOMIA AGRARIA</t>
  </si>
  <si>
    <t>TRASFERIMENTI COMPENSATIVI DI MINORI INTROITI I.C.I. CONSEGUENTI AD ULTERIORI DETRAZIONI DALL'IMPOSTA DOVUTA PER LE UNITA' IMMOBILIARI ADIBITE AD ABITAZIONE PRINCIPALE.</t>
  </si>
  <si>
    <t>SPESE DA CORRISPONDERE ALL' INPS PER L' EROGAZIONE DEI BENEFICI CONNESSI AL DIRITTO DI SOGGIORNO DEI CITTADINI UE E DEI LORO FAMILIARI NEL TERRITORIO DEGLI STATI MEMBRI</t>
  </si>
  <si>
    <t>SOMME DA DESTINARE AL RIMBORSO ALLE REGIONI E PROVINCE AUTONOME PER LE SPESE SOSTENUTE DAGLI ENTI DEL SERVIZIO SANITARIO REGIONALE PER L'ASSISTENZA SANITARIA E LE RETTE DI SPEDALITA' AGLI STRANIERI BISOGNOSI, NONCHE' SPESE CONNESSE</t>
  </si>
  <si>
    <t>SGRAVI CONTRIBUTIVI</t>
  </si>
  <si>
    <t>FONDO PER IL DIRITTO AL LAVORO DEI DISABILI</t>
  </si>
  <si>
    <t>SOMMA DA CORRISPONDERE ALL'INPS PER L'EROGAZIONE DEI BENEFICI CONNESSI AL PERMESSO DI SOGGIORNO</t>
  </si>
  <si>
    <t>SOMME DA TRASFERIRE ALL'AGENZIA NAZIONALE PER LE POLITICHE ATTIVE DEL LAVORO</t>
  </si>
  <si>
    <t>SOMME DA CORRISPONDERE ALLE REGIONI PER IL FINANZIAMENTO DI INTERVENTI DI COMPETENZA REGIONALE IN MATERIA DI POLITICHE SOCIALI</t>
  </si>
  <si>
    <t>SPESE PER L'AGENZIA - ICE PER LA PROMOZIONE ALL'ESTERO E L'INTERNAZIONALIZZAZIONE DELLE IMPRESE ITALIANE</t>
  </si>
  <si>
    <t>CONTRIBUTO STRAORDINARIO ALLA PROVINCIA E AL COMUNE DI NAPOLI E AL COMUNE DI PALERMO PER L'ATTUAZIONE DI MISURE DI POLITICHE ATTIVE FINALIZZATE ALLA STABILIZZAZIONE OCCUPAZIONALE DEI LAVORATORI IMPIEGATI IN ATTIVITA SOCIALMENTE UTILI.</t>
  </si>
  <si>
    <t>SOMMA DA EROGARE A ENTI, ISTITUTI, ASSOCIAZIONI, FONDAZIONI ED ALTRI ORGANISMI</t>
  </si>
  <si>
    <t>SOMME DA CORRISPONDERE ALLA PRESIDENZA DEL CONSIGLIO DEI MINISTRI PER LE POLITICHE DELLE PARI OPPORTUNITA'</t>
  </si>
  <si>
    <t>SOMMA DA ASSEGNARE AL DIPARTIMENTO DELLA PROTEZIONE CIVILE</t>
  </si>
  <si>
    <t>QUOTA DEL FONDO UNICO PER LO SPETTACOLO DA EROGARE PER IL SOVVENZIONAMENTO DELLE ATTIVITA' MUSICALI IN ITALIA E ALL'ESTERO</t>
  </si>
  <si>
    <t>CONTRIBUTO PER L'ISTITUTO SUPERIORE PER LA PROTEZIONE E LA RICERCA AMBIENTALE</t>
  </si>
  <si>
    <t>CONTRIBUTO DA CORRISPONDERE AL FONDO DI PREVIDENZA COSTITUITO PRESSO L'I.N.P.S. IN RELAZIONE AGLI SQUILIBRI GESTIONALI DERIVANTI DALL'EROGAZIONE DEI TRATTAMENTI PREVIDENZIALI SPETTANTI AGLI EX DIPENDENTI DEGLI ENTI PORTUALI DI GENOVA E TRIESTE</t>
  </si>
  <si>
    <t>SOMMA OCCORRENTE PER LA COMPENSAZIONE ALLE IMPRESE FORNITRICI DI ENERGIA ELETTRICA E GAS NATURALE , NELLE REGIONI A STATUTO ORDINARIO, DELLE AGEVOLAZIONI TARIFFARIE CONCESSE ALLE FAMIGLIE ECONOMICAMENTE SVANTAGGIATE</t>
  </si>
  <si>
    <t>SPESE RELATIVE ALLA CORTE COSTITUZIONALE</t>
  </si>
  <si>
    <t>ONERI PENSIONISTICI DERIVANTI DA ABROGAZIONE DEL SISTEMA DI PENALIZZAZIONE DEI SOGGETTI LA CUI PRESTAZIONE VIENE LIQUIDATA CON DECORRENZA DAL 1° GENNAIO 2015 E CHE MATURANO I REQUISITI FINO AL 31.12.2017</t>
  </si>
  <si>
    <t>SOMME DA TRASFERIRE ALL'INAIL PER LO SVOLGIMENTO DELLE FUNZIONI E DELLE ATTIVITA' SVOLTE DAL SOPPRESSO ISTITUTO SUPERIORE PER LA PREVENZIONE E LA SICUREZZA DEL LAVORO (ISPESL), INCLUSE QUELLE RELATIVE ALLE RISORSE UMANE E STRUMENTALI</t>
  </si>
  <si>
    <t>FONDO PER L'EROGAZIONE DI CONTRIBUTI PER L'ESTINZIONE ANTICIPATA DI MUTUI E PRESTITI OBBLIGAZIONARI DA PARTE DEI COMUNI</t>
  </si>
  <si>
    <t>RIMBORSO AI COMUNI PER LE MAGGIORI SPESE SOSTENUTE IN OCCASIONE DEL REFERENDUM COSTITUZIONALE DEL 4 DICEMBRE 2016</t>
  </si>
  <si>
    <t>SOMMA DA EROGARE ALL'OSPEDALE PEDIATRICO BAMBINO GESU'</t>
  </si>
  <si>
    <t>SOMMA DA CORRISPONDERE ALLA PRESIDENZA DEL CONSIGLIO DEI MINISTRI RELATIVA A QUOTA PARTE DELL' IMPORTO DELL' 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 ' ISTRUZIONE SCOLASTICA</t>
  </si>
  <si>
    <t>CONTRIBUTO DELLO STATO PER LA RICERCA SCIENTIFICA</t>
  </si>
  <si>
    <t>ASSEGNI FAMILIARI DA CORRISPONDERE AI COLTIVATORI DIRETTI, COLONI E MEZZADRI</t>
  </si>
  <si>
    <t>CONTRIBUTO ALLE CITTA' METROPOLITANE DELLE REGIONI A STATUTO ORDINARIO PER L'ESERCIZIO DELLE FUNZIONI FONDAMENTALI</t>
  </si>
  <si>
    <t>FONDO PER L'ASSISTENZA ALLE PERSONE CON DISABILITA'' GRAVE PRIVE DEL SOSTEGNO FAMILIARE</t>
  </si>
  <si>
    <t>QUOTA DEL FONDO UNICO PER LO SPETTACOLO DA EROGARE PER IL SOVVENZIONAMENTO DELLE ATTIVITA' TEATRALI DI PROSA</t>
  </si>
  <si>
    <t>FONDO PER IL FINANZIAMENTO DI SGRAVI CONTRIBUTIVI PER INCENTIVARE LA CONTRATTAZIONE DI SECONDO LIVELLO</t>
  </si>
  <si>
    <t>SOMMA DA ASSEGNARE ALL' INAIL PER LE MINORI ENTRATE DERIVANTI DALL' ESCLUSIONE DELLA RETRIBUZIONE IMPONIBILE AI FINI CONTRIBUTIVI</t>
  </si>
  <si>
    <t>RIMBORSO ALL'INPS, EX GESTIONE INPDAP, DEI BENEFICI RELATIVI ALLA RILIQUIDAZIONE DEL TRATTAMENTO DI QUIESCENZA PER IL RICONOSCIMENTO DELLE ANZIANITA' PREGRESSE E MIGLIORAMENTI DELLE PENSIONI DEL SETTORE PUBBLICO</t>
  </si>
  <si>
    <t>SOMMA DA ASSEGNARE AI POLICLINICI UNIVERSITARI GESTITI DIRETTAMENTE DA UNIVERSITA' NON STATALI A TITOLO DI CONCORSO STATALE AL FINANZIAMENTO DELLE ATTIVITA' STRUMENTALI NECESSARIE AL PERSEGUIMENTO DEI FINI ISTITUZIONALI</t>
  </si>
  <si>
    <t>TRATTAMENTO STRAORDINARIO DI INTEGRAZIONE SALARIALE AI GIORNALISTI PROFESSIONISTI, AI PUBBLICISTI ED AI PRATICANTI DIPENDENTI DA IMPRESE EDITRICI DI GIORNALI QUOTIDIANI</t>
  </si>
  <si>
    <t>SOMMA DA ASSEGNARE AL CONSIGLIO SUPERIORE DELLA MAGISTRATURA</t>
  </si>
  <si>
    <t>SOMMA DA TRASFERIRE AL FONDO SPEDIZIONIERI DOGANALI</t>
  </si>
  <si>
    <t>SOMMA OCCORRENTE PER GARANTIRE LA GRATUITA', TOTALE O PARZIALE, DEI LIBRI DI TESTO IN FAVORE DEGLI ALUNNI CHE ADEMPIANO L'OBBLIGO SCOLASTICO IN POSSESSO DEI REQUISITI RICHIESTI, NONCHE' ALLA FORNITURA DI LIBRI DI TESTO DA DARE IN COMODATO ANCHE AGLI STUDENTI DELLA SCUOLA SECONDARIA SUPERIORE</t>
  </si>
  <si>
    <t>SOMMA DA ASSEGNARE ALL' E.N.I.T. - AGENZIA NAZIONALE DEL TURISMO</t>
  </si>
  <si>
    <t>PENSIONI D'ANNATA</t>
  </si>
  <si>
    <t>FONDO UNICO PER IL WELFARE DELLO STUDENTE E PER IL DIRITTO ALLO STUDIO</t>
  </si>
  <si>
    <t>SPESE RELATIVE AL PERSONALE COMANDATO NON GESTITO DA NOIPA DA RIMBORSARE ALLE AMMINISTRAZIONI ED AGLI ENTI PUBBLICI NON ECONOMICI</t>
  </si>
  <si>
    <t>CONTRIBUTO CONSEGUENTE ALLA STIMA DEL GETTITO DELL'IMPOSTA COMUNALE SUGLI IMMOBILI RELATIVO AGLI ANNI 2009 E 2010</t>
  </si>
  <si>
    <t>FONDO NAZIONALE PER L'INFANZIA E L'ADOLESCENZA FINALIZZATO ALLA REALIZZAZIONE DI INTERVENTI NEI COMUNI RISERVATARI DI CUI ALLA LEGGE N. 285 DEL 1997</t>
  </si>
  <si>
    <t>SOMME DA ASSEGNARE ALL'INPS E ALL'INAIL IN RELAZIONE AL TRASFERIMENTO ALL'AGENZIA DEL DEMANIO AI FINI DEL PAGAMENTO DEI CANONI DI AFFITTO PER GLI IMMOBILI IN USO GOVERNATIVO TRASFERITI AL FONDO IMMOBILI PUBBLICI</t>
  </si>
  <si>
    <t>SGRAVI CONTRIBUTIVI ALLE IMPRESE CHE ESERCITANO LA PESCA COSTIERA NONCHE' ALLE IMPRESE CHE ESERCITANO LA PESCA NELLE ACQUE INTERNE E LAGUNARI, PER LA SALVAGUARDIA DELL'OCCUPAZIONE DELLA GENTE DI MARE</t>
  </si>
  <si>
    <t>SPESE DI ESERCIZIO PER GESTIONI DI FERROVIE. ANTICIPAZIONE DI SPESE PER PROVVEDIMENTI DI UFFICIO</t>
  </si>
  <si>
    <t>SOMME DA EROGARE ALL'INPS IN RELAZIONE AL TRASFERIMENTO DI RISORSE FINANZIARIE IN MATERIA DI INVALIDITA' CIVILE, CECITA' CIVILE, SORDOMUTISMO, HANDICAP E DISABILITA' GIA' DI COMPETENZA DEL MINISTERO DELL'ECONOMIA E DELLE FINANZE</t>
  </si>
  <si>
    <t>SOMME DESTINATE ALL'INCREMENTO DELLA MASSA ATTIVA DELLA GESTIONE LIQUIDATORIA DEGLI ENTI LOCALI IN STATO DI DISSESTO FINANZIARIO</t>
  </si>
  <si>
    <t>SOMMA OCCORRENTE PER LA PROVVISTA DI ACQUA E IL RIFORNIMENTO IDRICO DELLE ISOLE MINORI. SPESE PER LA MANUTENZIONE, LAVORI NAVIGLIO, MATERIALI, CARBOLUBRIFICANTI, CONNESSE ALL'ESPLETAMENTO DEL SERVIZIO DI RIFORNIMENTO IDRICO DELLE ISOLE MINORI</t>
  </si>
  <si>
    <t>RIMBORSO ALL'INPS, EX GESTIONE INPDAP, DEI MAGGIORI ONERI INCONTRATI NELLA LIQUIDAZIONE DELL'INDENNITA' DI BUONUSCITA E DI PREVIDENZA PER IL PERSONALE CIVILE E MILITARE DELLO STATO</t>
  </si>
  <si>
    <t>CONTRIBUTO ALL'AGENZIA ITALIANA DEL FARMACO</t>
  </si>
  <si>
    <t>SOMME DA ASSEGNARE ALL'ENTE NAZIONALE PER L'AVIAZIONE CIVILE</t>
  </si>
  <si>
    <t>SOMME DA TRASFERIRE ALL'INAIL PER IL FINANZIAMENTO DEL FONDO PER LE VITTIME DELL'AMIANTO</t>
  </si>
  <si>
    <t>SOMME DA TRASFERIRE ALLA PRESIDENZA DEL CONSIGLIO DEI MINISTRI PER LA COSTITUZIONE DEL FONDO PER L'ATTUAZIONE DEL PIANO NAZIONALE PER LA RIQUALIFICAZIONE E RIGENERAZIONE DELLE AREE URBANE DEGRADATE</t>
  </si>
  <si>
    <t>SOMME DA TRASFERIRE AL COMITATO ITALIANO PARALIMPICO PER IL FINANZIAMENTO DELLE ATTIVITA' ISTITUZIONALI</t>
  </si>
  <si>
    <t>SPESE DI FUNZIONAMENTO DELL'UFFICIO DEL GARANTE PER LA TUTELA DELLE PERSONE E DI ALTRI SOGGETTI RISPETTO AL TRATTAMENTO DEI DATI PERSONALI</t>
  </si>
  <si>
    <t>RIMBORSO ALLE REGIONI INTERESSATE DEGLI ONERI PREGRESSI DERIVANTI DALLA IMMISSIONE IN RUOLI SPECIALI AD ESAURIMENTO DEL PERSONALE ASSUNTO IN RELAZIONE AI TERREMOTI VERIFICATISI TRA IL 1968 ED IL 1984.</t>
  </si>
  <si>
    <t>RIMBORSO ALLE REGIONI LOMBARDIA E PIEMONTE DEGLI ONERI SOSTENUTI PER ASSICURARE LA VENDITA DI CARBURANTI A PREZZO RIDOTTO NELLE ZONE CONFINANTI CON LA SVIZZERA</t>
  </si>
  <si>
    <t>RIMBORSO ALL'INAIL DELLE SOMME EROGATE PER LE PENSIONI DI INABILITA' CORRISPOSTE AI LAVORATORI AFFETTI DA MALATTIE ASBESTO CORRELATE</t>
  </si>
  <si>
    <t>SOMME DA ASSEGNARE ALLE FONDAZIONI LIRICO SINFONICHE PER LA RIDUZIONE DEL DEBITO FISCALE E PER FAVORIRE LE EROGAZIONI LIBERALI</t>
  </si>
  <si>
    <t>SOMME DA TRASFERIRE ALL'INPS PER IL BENEFICIO CONCESSO AI LAVORATORI PART TIME NEL SETTORE PRIVATO CHE MATURANO ENTRO IL 31/12/2018 IL DIRITTO AL TRATTAMENTO PENSIONISTICO DI VECCHIAIA</t>
  </si>
  <si>
    <t>SOMMA DA ASSEGNARE ALL'AGENZIA ITALIANA PER LA COOPERAZIONE ALLO SVILUPPO PER LE SPESE DI PERSONALE.</t>
  </si>
  <si>
    <t>CONTRIBUTO AI COMUNI COLPITI DAGLI EVENTI SISMICI DEL MAGGIO 2012 PER IL RIMBORSO DEL MINOR GETTITO DELL'IMPOSTA MUINICIPALE PROPRIA AL FINE DI AGEVOLARE LA RIPRESA DELLE ATTIVITA' E L'ATTUAZIONE DEI PIANI PER LA RICOSTRUZIONE.</t>
  </si>
  <si>
    <t>FONDO PER I CONTENZIOSI CONNESSI A SENTENZE ESECUTIVE RELATIVE A CALAMITA' E CEDIMENTI</t>
  </si>
  <si>
    <t>SOMMA DA TRASFERIRE ALLA PRESIDENZA DEL CONSIGLIO DEI MINISTRI DESTINATA ALLE POLITICHE IN MATERIA DI ADOZIONI INTERNAZIONALI ED AL FUNZIONAMENTO DELLA COMMISSIONE PER LE ADOZIONI INTERNAZIONALI</t>
  </si>
  <si>
    <t>SPESE DELL'AGENZIA PER LA COESIONE TERRITORIALE</t>
  </si>
  <si>
    <t>CONTRIBUTI COMPENSATIVI, AI COMUNI COLPITI DAGLI EVENTI SISMICI VERIFICATISI A PARTIRE DAL 2009 AL 2016, PER I TAGLI AL FONDO DI SOLIDARIETA' COMUNALE.</t>
  </si>
  <si>
    <t>TRASFERIMENTI COMPENSATIVI ALLE PROVINCE DI MINORI INTROITI A TITOLO DI IMPOSTA PROVINCIALE DI TRASCRIZIONE</t>
  </si>
  <si>
    <t>SOMME DA TRASFERIRE AL COMMISSARIO STRAORDINARIO PER LA RICOSTRUZIONE POST SISMA DEL 24 AGOSTO 2016 PER LE SPESE DI FUNZIONAMENTO DELLA STRUTTURA COMMISSARIALE E DEGLI UFFICI SPECIALI PER LA RICOSTRUZIONE</t>
  </si>
  <si>
    <t>QUOTA DELLE RISORSE RELATIVE ALLE SOMME RISCOSSE IN VIA DEFINITIVA CORRELABILI AD ATTIVITA' DI CONTROLLO FISCALE DA DESTINARE AL FONDO DI ASSISTENZA PER I FINANZIERI</t>
  </si>
  <si>
    <t>FONDO DA ASSEGNARE ALL'AGENZIA PER LA PROMOZIONE ALL'ESTERO, L'INTERNAZIONALIZZAZIONE DELLE IMPRESE ITALIANE E L'ATTRAZIONE DEGLI INVESTIMENTI ESTERI.</t>
  </si>
  <si>
    <t>SOMMA DA ASSEGNARE AL CENTRO DI FORMAZIONE E STUDI - FORMEZ</t>
  </si>
  <si>
    <t>ASSEGNI AGLI ISTITUTI ITALIANI DI CULTURA ALL'ESTERO</t>
  </si>
  <si>
    <t>CONTRIBUTO A FAVORE DEI COLLEGI UNIVERSITARI LEGALMENTE RICONOSCIUTI PER LO SVOLGIMENTO DI ATTIVITA' CULTURALE A CARATTERE NAZIONALE ED INTERNAZIONALE E FINANZIAMENTO DELLE FUNZIONI DELEGATE ALLA REGIONE AUTONOMA SARDEGNA IN MATERIA DI DIRITTO ALLO STUDIO</t>
  </si>
  <si>
    <t>SOMMA DA TRASFERIRE ALLA PROVINCIA AUTONOMA DI TRENTO</t>
  </si>
  <si>
    <t>SOMME DA TRASFERIRE ALLA CASSA PER I SERVIZI ENERGETICI E AMBIENTALI - CSEA - IN RELAZIONE ALLA RIDUZIONE DELLA COMPONENTE A2 DELLE TARIFFE DI DISTRIBUZIONE</t>
  </si>
  <si>
    <t>CONTRIBUTI DA CORRISPONDERE AGLI ISTITUTI PREVIDENZIALI PER LA RICONGIUNZIONE DELLE POSIZIONI PREGRESSE PER IL PERSONALE DEGLI ENTI DISCIOLTI</t>
  </si>
  <si>
    <t>SOMME DA EROGARE ALL' INPS (EX ENPALS) IN RELAZIONE ALLE MINORI ENTRATE CONTRIBUTIVE RICONOSCIUTE PER PARTICOLARI CATEGORIE DI LAVORATORI</t>
  </si>
  <si>
    <t>SOMME DA TRASFERIRE ALL'INPS PER GLI ONERI CONNESSI AGLI ACCERTAMENTI MEDICO-LEGALI SOSTENUTI DALLE AMMINISTRAZIONI PUBBLICHE</t>
  </si>
  <si>
    <t>SOMMA DA ASSEGNARE ALLA SCUOLA NAZIONALE DELL'AMMINISTRAZIONE</t>
  </si>
  <si>
    <t>SOMME DA ASSEGNARE ALLA PRESIDENZA DEL CONSIGLIO DEI MINISTRI PER IL FINANZIAMENTO DEL FONDO DI SOSTEGNO ALLA NATALITA'</t>
  </si>
  <si>
    <t>SOMME SPETTANTI AI COMUNI PER LA PARTECIPAZIONE AL CONTRASTO ALL'EVASIONE FISCALE E CONTRIBUTIVA</t>
  </si>
  <si>
    <t>SOMMA DA ASSEGNARE PER IL FINANZIAMENTO DELLE FUNZIONI ATTRIBUITE AGLI ENTI LOCALI DELLA SARDEGNA</t>
  </si>
  <si>
    <t>QUOTA DEL FONDO UNICO PER LO SPETTACOLO DA EROGARE PER IL SOVVENZIONAMENTO DELLE ATTIVITA' DI DANZA IN ITALIA E ALL'ESTERO</t>
  </si>
  <si>
    <t>FONDO DERIVANTE DALLE SANZIONI AMMINISTRATIVE IRROGATE DALL' AUTORITA' GARANTE DELLA CONCORRENZA E DEL MERCATO DA DESTINARE AD INIZIATIVE A FAVORE DEI CONSUMATORI</t>
  </si>
  <si>
    <t>RIMBORSO ALLE GESTIONI PREVIDENZIALI DEI MAGGIORI ONERI DERIVANTI DAI BENEFICI PREVIDENZIALI A FAVORE DEI CENTRALINISTI NON VEDENTI</t>
  </si>
  <si>
    <t>SOMMA DA EROGARE PER ONERI DERIVANTI DA DISPOSIZIONI PER IL SOSTEGNO DELLE DONNE VITTIME DI VIOLENZA DI GENERE</t>
  </si>
  <si>
    <t>FONDO INQUILINI MOROSI INCOLPEVOLI</t>
  </si>
  <si>
    <t>SOMMA DA ASSEGNARE AGLI ISTITUTI ZOOPROFILATTICI SPERIMENTALI PER IL FINANZIAMENTO DELL'ATTIVITA' DI RICERCA CORRENTE</t>
  </si>
  <si>
    <t>ONERI RELATIVI AI TRATTAMENTI DI CASSA INTEGRAZIONE GUADAGNI E AI CONTRATTI DI SOLIDARIETA' PER I DIPENDENTI DEI PARTITI POLITICI</t>
  </si>
  <si>
    <t>FINANZIAMENTO DELL'ATTIVITA' DI RICERCA CORRENTE DELL'ISTITUTO SUPERIORE DI SANITA'</t>
  </si>
  <si>
    <t>FONDO PER LA CONCESSIONE AGLI ENTI LOCALI DI UN CONTRIBUTO IN CONTO INTERESSI SU OPERAZIONI DI INDEBITAMENTO</t>
  </si>
  <si>
    <t>SOMME DA TRASFERIRE ALLA PRESIDENZA DEL CONSIGLIO DEI MINISTRI PER L'ACCORDO DI COLLABORAZIONE IN MATERIA RADIOTELEVISIVA FRA IL GOVERNO DELLA REPUBBLICA ITALIANA E SAN MARINO E PER LE ATTIVITA'’ CONNESSE ALLA DIFFUSIONE DI NOTIZIE ITALIANE CON I SERVIZI ESTERI</t>
  </si>
  <si>
    <t>SPESE PER IL SUPPORTO FUNZIONALE ED ORGANIZZATIVO DELLE ATTIVITA' DEL COMMISSARIO STRAORDINARIO PER L'ATTUAZIONE DELL'AGENDA DIGITALE</t>
  </si>
  <si>
    <t>SOMME DA DESTINARE ALLE REGIONI PER IL RIMBORSO DEGLI ONERI CONNESSI AGLI ACCERTAMENTI MEDICO-LEGALI</t>
  </si>
  <si>
    <t>ASSEGNAZIONI PER LA REALIZZAZIONE DELLE SEZIONI SPERIMENTALI AGGREGATE ALLA SCUOLA DELL'INFANZIA</t>
  </si>
  <si>
    <t>RIMBORSO ALL'I.N.A.I.L. DEGLI ONERI SOSTENUTI PER PRESTAZIONI IN FAVORE DEI LAVORATORI COLPITI DA SILICOSI CONTRATTA NELLE MINIERE DI CARBONE IN BELGIO E RIMPATRIATI</t>
  </si>
  <si>
    <t>MANCATI GETTITI PER RIDUZIONE IMPONIBILE EMOLUMENTI DI FAMIGLIA</t>
  </si>
  <si>
    <t>CONTRIBUTO SVILUPPO INVESTIMENTI DELLE COMUNITA' MONTANE</t>
  </si>
  <si>
    <t>CONTRIBUTI A FAVORE DELLE PROVINCE DELLA REGIONE SARDEGNA E DELLA CITTA' METROPOLITANA DI CAGLIARI</t>
  </si>
  <si>
    <t>CONTRIBUTO A FAVORE DEI COMUNI SEDI DI UFFICI GIUDIZIARI</t>
  </si>
  <si>
    <t>CONTRIBUTO ALLA CITTA' METROPOLITANA DI CAGLIARI E ALLE PROVINCE DELLA REGIONE SARDEGNA A TITOLO DI PARZIALE CONCORSO ALLA FINANZA PUBBLICA DA PARTE DEI MEDESIMI ENTI</t>
  </si>
  <si>
    <t>FONDO PER GLI EREDI DEI LAVORATORI VITTIME DELL'AMIANTO</t>
  </si>
  <si>
    <t>SOMMA DA ASSEGNARE ALLA REGIONE SARDEGNA A TITOLO DI CONTRIBUTI ALLE AZIENDE AGROPASTORALI INTERESSATE DA EVENTI CLIMATICI AVVERSI NEL CORSO DELL'ANNO 2017</t>
  </si>
  <si>
    <t>SOMMA DA ASSEGNARE ALL'AGENZIA PER L'ITALIA DIGITALE</t>
  </si>
  <si>
    <t>SPESE RELATIVE AL PERSONALE COMANDATO NON GESTITO DA NOIPA DA RIMBORSARE OBBLIGATORIAMENTE ALLE AMMINISTRAZIONI ED AGLI ENTI PUBBLICI NON ECONOMICI</t>
  </si>
  <si>
    <t>SOMMA DA TRASFERIRE ALLA SCUOLA EUROPEA DI PARMA PER IL PROPRIO FUNZIONAMENTO</t>
  </si>
  <si>
    <t>SGRAVI FISCALI E AGEVOLAZIONI ALLE IMPRESE CHE ASSUMONO DETENUTI O INTERNATI NEGLI ISTITUTI PENITENZIARI</t>
  </si>
  <si>
    <t>SOMME DA CORRISPONDERE ALLA PRESIDENZA DEL CONSIGLIO DEI MINISTRI PER L'ATTUAZIONE DELLE POLITICHE ANTIDROGA</t>
  </si>
  <si>
    <t>FONDO NAZIONALE PER LE POLITICHE MIGRATORIE</t>
  </si>
  <si>
    <t>SOMMA DA ASSEGNARE ALLE PROVINCE E AI COMUNI PER LA STABILIZZAZIONE DEL PERSONALE ETI IN POSIZIONE DI COMANDO PRESSO ALTRE AMMINISTRAZIONI</t>
  </si>
  <si>
    <t>FONDO PER LA DEFINIZIONE DEL CONTENZIOSO AMMINISTRATIVO DERIVANTE DALLA SENTENZA DEL CONSIGLIO DI STATO N. 1291 DEL 12 MARZO 2015 E DAL RICORSO N. 7234 DEL 2014 PENDENTE INNANZI AL TRIBUNALE AMMINISTRATIVO REGIONALE DEL LAZIO</t>
  </si>
  <si>
    <t>FONDO DA RIPARTIRE TRA GLI ENTI LOCALI IN RELAZIONE ALL'ASSOGGETTAMENTO ALL'IMPOSTA SUL VALORE AGGIUNTO DI PRESTAZIONI DI SERVIZI E PROVENTI VARI</t>
  </si>
  <si>
    <t>FONDO PER LAVORATORI AUTONOMI</t>
  </si>
  <si>
    <t>CONTRIBUTO STATALE ALLE SPESE DI FUNZIONAMENTO E AI COSTI GENERALI DI STRUTTURA DI ANPAL SERVIZI S.P.A.</t>
  </si>
  <si>
    <t>FONDO FINALIZZATO A REINTEGRARE L'INAIL DELL'ONERE CONSEGUENTE ALLA COPERTURA ASSICURATIVA DI PARTICOLARI CATEGORIE DI SOGGETTI</t>
  </si>
  <si>
    <t>INDENNITA' DI MOBILITA' PER I LAVORATORI LICENZIATI DA ENTI NON COMMERCIALI NEL SETTORE DELLA SANITA' PRIVATA</t>
  </si>
  <si>
    <t>SOMMA DA EROGARE ALL'INPS, EX GESTIONE INPDAP, IN RELAZIONE AL CONFERIMENTO AI MAGISTRATI DEGLI INCARICHI DIRETTIVI GIUDICANTI E REQUIRENTI DI LEGITTIMITA'</t>
  </si>
  <si>
    <t>SOMMA DA TRASFERIRE ALL'AGENZIA NAZIONALE DI VALUTAZIONE DEL SISTEMA UNIVERSITARIO E DELLA RICERCA PER IL PROPRIO FUNZIONAMENTO</t>
  </si>
  <si>
    <t>SOMME DA EROGARE PER LA CORRESPONSIONE DELL'INDENNITA' ANNUALE A FAVORE DEI LAVORATORI AFFETTI DA TALASSEMIA MAJOR E DREPANOCITOSI</t>
  </si>
  <si>
    <t>SOMME DA DESTINARE ALLE POLITICHE DI SVILUPPO E COMPETITIVITA' DEL TURISMO</t>
  </si>
  <si>
    <t>CONTRIBUTO STRAORDINARIO AL COMUNE DI CAMPIONE D'ITALIA</t>
  </si>
  <si>
    <t>SOMMA DA ASSEGNARE AL CONSIGLIO NAZIONALE DELL'ECONOMIA E DEL LAVORO -CNEL</t>
  </si>
  <si>
    <t>FONDO PER I LAVORATORI CHE HANNO SUBITO L'ESPOSIZIONE ALLE POLVERI DI AMIANTO</t>
  </si>
  <si>
    <t>SOMME DESTINATE AI COMUNI DEL SEDIME AEROPORTUALE IN RELAZIONE ALL'ADDIZIONALE SUI DIRITTI DI IMBARCO DEI PASSEGGERI GIA' INCLUSE NEL FONDO DI CUI ALL'ARTICOLO 2 DELLA LEGGE 24 DICEMBRE 2007, N. 244 COMMA 616.</t>
  </si>
  <si>
    <t>RIMBORSO DEGLI ONERI CONNESSI AGLI ACCERTAMENTI MEDICO-LEGALI SOSTENUTI DAGLI ENTI LOCALI SUI DIPENDENTI ASSENTI DAL SERVIZIO PER MALATTIA</t>
  </si>
  <si>
    <t>RIMBORSO FORFETARIO ALLE REGIONI DELLE SPESE SOSTENUTE PER GLI ACCERTAMENTI MEDICO-LEGALI SUL PERSONALE SCOLASTICO ED EDUCATIVO</t>
  </si>
  <si>
    <t>CONTRIBUTI ALLA FONDAZIONE ORCHESTRA SINFONICA E CORO SINFONICO DI MILANO GIUSEPPE VERDI</t>
  </si>
  <si>
    <t>CONTRIBUTI DA CORRISPONDERE ALL'INAIL A CARICO DELLO STATO PER LA COSTRUZIONE DI SCUOLE INNOVATIVE</t>
  </si>
  <si>
    <t>CONTRIBUTO AI COMUNI PER IL RIMBORSO DEL MINOR GETTITO DELL'IMU, TASI E TARI DERIVANTE DA MODIFICHE NORMATIVE ALLA DISCIPLINA DELL'IMPOSTA</t>
  </si>
  <si>
    <t>SOMME DA ASSEGNARE AL PARLAMENTO ITALIANO PER IL FUNZIONAMENTO DELL'UFFICIO PARLAMENTARE DI BILANCIO</t>
  </si>
  <si>
    <t>SPESE PER GLI ONERI RELATIVI ALLE COMMISSIONI STRAORDINARIE NOMINATE PER LA GESTIONE DEGLI ENTI LOCALI, NEI CUI CONFRONTI E' STATO DISPOSTO LO SCIOGLIMENTO CONSEGUENTE A FENOMENI DI INFILTRAZIONE E CONDIZIONAMENTO DI TIPO MAFIOSO NONCHE' SPESE PER IL TRATTAMENTO ECONOMICO DEL PERSONALE AMMINISTRATIVO E TECNICO ASSEGNATO AI MEDESIMI ENTI LOCALI.</t>
  </si>
  <si>
    <t>CONTRIBUTI AD ENTI, ISTITUTI, ASSOCIAZIONI, FONDAZIONI ED ALTRI ORGANISMI</t>
  </si>
  <si>
    <t>RIMBORSO ALL'I.N.A.I.L. DELLE RENDITE VITALIZIE EROGATE AI CITTADINI RIMASTI INVALIDI ED AI SUPERSTITI DEI DECEDUTI IN CONSEGUENZA DI CALAMITA' NATURALI</t>
  </si>
  <si>
    <t>SOMME DA ATTRIBUIRE AI COMUNI DI LIVORNO, ROSIGNANO MARITTIMO E COLLESALVETTI PER LA COMPENSAZIONE DEGLI EFFETTI FINANZIARI CONNESSI ALLA SOSPENSIONE DEI VERSAMENTI E DEGLI ADEMPIMENTI RELATIVI ALL'IMU/TASI</t>
  </si>
  <si>
    <t>ONERI DERIVANTI DAL PAGAMENTO DELL' INDENNITA' EQUIPOLLENTE AL TFR PER LAVORATORI AUTONOMI E LIBERI PROFESSIONISTI</t>
  </si>
  <si>
    <t>SOMME DA ASSEGNARE ALLA PRESIDENZA DEL CONSIGLIO DEI MINISTRI PER ONERI DERIVANTI DALLA CONCESSIONE DI CONTRIBUTI PER L'AMMORTAMENTO DEI MUTUI DIVERSI DA QUELLI ATTIVATI A SEGUITO DI CALAMITA' NATURALI TRASFERITI AL MINISTERO DELL'ECONOMIA E DELLE FINANZE</t>
  </si>
  <si>
    <t>SOMME DA TRASFERIRE ALLE REGIONI PER IL SOSTEGNO ALLE SCUOLE PARITARIE</t>
  </si>
  <si>
    <t>SOMMA DA TRASFERIRE ALLA PRESIDENZA DEL CONSIGLIO DEI MINISTRI PER LA LOTTA ALL'EMARGINAZIONE SOCIALE ATTRAVERSO LO SPORT</t>
  </si>
  <si>
    <t>CONTRIBUTO ALL'AGENZIA NAZIONALE PER L'AMMINISTRAZIONE E LA DESTINAZIONE DEI BENI SEQUESTRATI E CONFISCATI ALLA CRIMINALITA' ORGANIZZATA</t>
  </si>
  <si>
    <t>ASSEGNAZIONI ALLE UNIVERSITA' PER SPESE INERENTI L'ATTIVITA' SPORTIVA UNIVERSITARIA E PER I RELATIVI IMPIANTI NONCHE' PER IL FUNZIONAMENTO DEI COMITATI CHE SOVRAINTENDONO ALLE ATTIVITA' MEDESIME</t>
  </si>
  <si>
    <t>FONDO PER LA CURA DEI SOGGETTI CON DISTURBO DELLO SPETTRO AUTISTICO</t>
  </si>
  <si>
    <t>SOMME DA CORRISPONDERE ALLA PRESIDENZA DEL CONSIGLIO DEI MINISTRI PER LE POLITICHE DI SOSTEGNO ALLA FAMIGLIA</t>
  </si>
  <si>
    <t>FONDO DI SOSTEGNO PER LE FAMIGLIE DELLE VITTIME DI GRAVI INFORTUNI SUL LAVORO</t>
  </si>
  <si>
    <t>FONDO NAZIONALE INTEGRATIVO PER I COMUNI MONTANI</t>
  </si>
  <si>
    <t>SPESE RELATIVE AL PERSONALE COMANDATO NON GESTITO DA SPT DA RIMBORSARE ALLE AMMINISTRAZIONI ED AGLI ENTI PUBBLICI NON ECONOMICI</t>
  </si>
  <si>
    <t>RIMBORSO FORFETTARIO ALLE REGIONI DELLE SPESE SOSTENUTE PER GLI ACCERTAMENTI MEDICO-LEGALI SUL PERSONALE SCOLASTICO ED EDUCATIVO (ISTRUZIONE PRIMARIA)</t>
  </si>
  <si>
    <t>SPESE PER LA GESTIONE DELLE RISERVE MARINE E PER LA LORO PROMOZIONE</t>
  </si>
  <si>
    <t>SOMME DA CORRISPONDERE ALLA PRESIDENZA DEL CONSIGLIO DEI MINISTRI PER LE POLITICHE DI INCENTIVAZIONE E SOSTEGNO ALLA GIOVENTU'</t>
  </si>
  <si>
    <t>CONTRIBUTI ALLE FONDAZIONI LIRICO SINFONICHE NONCHE' AL TEATRO DELL' OPERA DI ROMA E AL TEATRO ALLA SCALA DI MILANO</t>
  </si>
  <si>
    <t>SOMMA DA ASSEGNARE ALL'AUTORITA' NAZIONALE ANTICORRUZIONE</t>
  </si>
  <si>
    <t>SOMMA DA ASSEGNARE ALL'AGENZIA NAZIONALE PER LA SICUREZZA DEL VOLO</t>
  </si>
  <si>
    <t>SOMMA DA TRASFERIRE ALLA PRESIDENZA DEL CONSIGLIO DEI MINISTRI PER LA RETRIBUZIONE AI MEMBRI DEL NUCLEO DI VALUTAZIONE E ANALISI PER LA PROGRAMMAZIONE (NUVAP)</t>
  </si>
  <si>
    <t>SOMMA DA TRASFERIRE ALL'AGENZIA PER LA COESIONE TERRITORIALE PER LA RETRIBUZIONE AI MEMBRI DEL NUCLEO DI VERIFICA E CONTROLLO (NUVEC)</t>
  </si>
  <si>
    <t>SOMMA DA CORRISPONDERE ALLA CROCE ROSSA ITALIANA PER LA PREPARAZIONE DEL PERSONALE E DEI MATERIALI NECESSARI PER ASSICURARE L'ORGANIZZAZIONE ED IL FUNZIONAMENTO DEL CORPO MILITARE DELLA CROCE ROSSA ITALIANA E DEL CORPO DELLE INFERMIERE VOLONTARIE AUSILIARIE DELLE FORZE ARMATE</t>
  </si>
  <si>
    <t>SOMMA OCCORRENTE PER L'INTEGRAZIONE DEGLI ONERI PREVIDENZIALI GRAVANTI SUL FONDO PENSIONI DEL PERSONALE DELLE ABOLITE IMPOSTE COMUNALI DI CONSUMO</t>
  </si>
  <si>
    <t>CONTRIBUTO ANNUO A FAVORE DELLA REGIONE SARDEGNA DA DESTINARE AI COMUNI PER GLI ONERI A QUESTI DERIVANTI DALLA SISTEMAZIONE DEL PERSONALE PROVENIENTE DALLE ISTITUZIONI PUBBLICHE D'ASSISTENZA E BENEFICENZA</t>
  </si>
  <si>
    <t>SPESE DI FUNZIONAMENTO DELL'AGENZIA PER LA RAPPRESENTANZA NEGOZIALE DELLE PUBBLICHE AMMINISTRAZIONI</t>
  </si>
  <si>
    <t>SOMMA DA ASSEGNARE ALLE REGIONI PER LA STABILIZZAZIONE DEL PERSONALE EX E.T.I. IN POSIZIONE DI COMANDO PRESSO ALTRE AMMINISTRAZIONI</t>
  </si>
  <si>
    <t>SOMMA DA ASSEGNARE ALL'AGENZIA ITALIANA PER LA COOPERAZIONE ALLO SVILUPPO PER LE SPESE DI FUNZIONAMENTO.</t>
  </si>
  <si>
    <t>SOMMA DA EROGARE A ENTI, ISTITUTI, ASSOCIAZIONI, FONDAZIONI ED ALTRI ORGANISMI.</t>
  </si>
  <si>
    <t>RIMBORSO ALLE REGIONI A STATUTO SPECIALE DEI MINORI INTROITI REALIZZATI DALLE STESSE PER EFFETTO DELLA RIDUZIONE DEGLI IMPORTI DELLE TASSE AUTOMOBILISTICHE.</t>
  </si>
  <si>
    <t>SPESE PER IL FUNZIONAMENTO E PER LA RICERCA DELLA FONDAZIONE ISTITUTO MEDITERRANEO DI EMATOLOGIA (IME)</t>
  </si>
  <si>
    <t>INTERVENTI SPECIALI FINALIZZATI ALLA REALIZZAZIONE DI ALLOGGI SPERIMENTALI E A PROGETTI SPECIALI</t>
  </si>
  <si>
    <t>SPESE DI FUNZIONAMENTO DEL CONSIGLIO DI PRESIDENZA DELLA GIUSTIZIA TRIBUTARIA</t>
  </si>
  <si>
    <t>EROGAZIONI STRAORDINARIE A FAVORE DEI COMUNI E DELLE PROVINCE</t>
  </si>
  <si>
    <t>INTERVENTI A FAVORE DELL'ENTE NAZIONALE PER IL MICROCREDITO</t>
  </si>
  <si>
    <t>FONDO PER LA TUTELA, LA PROMOZIONE E LO SVILUPPO DELLE COMPETENZE SCIENTIFICHE E DELLA CONOSCENZA DELLA STORIA, DELLE LINGUE E DELLA CULTURA DELL'AFRICA E DELL'ORIENTE ATTRAVERSO ISTITUZIONI DI RICONOSCIUTA ESPERIENZA, NONCHE' PER LA PROMOZIONE DELLA FORMAZIONE ALLA RICERCA CAPACE DI SODDISFARE IL BISOGNO DI PROFESSIONALITA' SPECIFICHE E DI ATTRARRE STUDIOSI DA ALTRI PAESI</t>
  </si>
  <si>
    <t>RIMBORSO AI COMUNI PER LE SPESE CONNESSE ALLO SVOLGIMENTO DELLE CONSULTAZIONI ELETTORALI</t>
  </si>
  <si>
    <t>CONTRIBUTO ALL'AGENZIA PER I SERVIZI SANITARI REGIONALI</t>
  </si>
  <si>
    <t>CONTRIBUTO ALL'ISTITUTO NAZIONALE DI GENETICA MOLECOLARE (INGM)</t>
  </si>
  <si>
    <t>FONDO RELATIVO ALLE RISORSE FINANZIARIE DA DESTINARE AD ULTERIORI OCCORRENZE PER L'ATTUAZIONE DEL FEDERALISMO AMMINISTRATIVO</t>
  </si>
  <si>
    <t>SOMME DA ATTRIBUIRE AI COMUNI PER IL RIMBORSO DELLE SPESE SOSTENUTE PER LA CORRESPONSIONE, AL PERSONALE DELLA POLIZIA LOCALE, DEI BENEFICI RELATIVI ALL'ISTITUTO DELL'EQUO INDENNIZZO E ALLA DEGENZA PER CAUSA DI SERVIZIO</t>
  </si>
  <si>
    <t>CONTRIBUTI DA CORRISPONDERE ALLE REGIONI MAGGIORMENTE OBERATE DAI VINCOLI E DALLE ATTIVITA' MILITARI, DA DESTINARSI ALLA REALIZZAZIONE DI OPERE PUBBLICHE E SERVIZI SOCIALI NEI COMUNI NEI QUALI LE ESIGENZE MILITARI INCIDONO MAGGIORMENTE SULL'USO DEL TERRITORIO E SUI PROGRAMMI DI SVILUPPO ECONOMICO E SOCIALE CONTRIBUTI DA CORRISPONDERE AI COMUNI NEL CUI TERRITORIO SONO PRESENTI AREE APPARTENENTI ALLO STATO IN USO ALL'AMMINISTRAZIONE MILITARE E DESTINATE A POLIGONI ADDESTRATIVI DI TIRO.</t>
  </si>
  <si>
    <t>BORSE DI STUDIO POST LAUREA</t>
  </si>
  <si>
    <t>SOMME DA ASSEGNARE AGLI ENTI LOCALI PER L'ASSEGNAZIONE DI PERSONALE CIVILE GIA' ALLE DIPENDENZE DI ORGANISMI MILITARI DELLA COMUNITA' ATLANTICA</t>
  </si>
  <si>
    <t>FONDO SPERIMENTALE DI RIEQUILIBRIO PER I COMUNI DELLE REGIONI A STATUTO ORDINARIO</t>
  </si>
  <si>
    <t>CONTRIBUTI ALLE AUTORITA' PORTUALI PER L'ESENZIONE DEL PAGAMENTO DELLA TASSA DI ANCORAGGIO DATA ALLE NAVI PORTA CONTENITORI ADIBITE A SERVIZI REGOLARI DI LINEA IMPIEGATE IN TRAFFICI INTERNAZIONALI</t>
  </si>
  <si>
    <t>SPESE DERIVANTI DALL'APPLICAZIONE DELLA LEGGE 4 OTTOBRE 1966 N. 794, DI RATIFICA ED ESECUZIONE DELLA CONVENZIONE INTERNAZIONALE PER LA COSTITUZIONE DELL'ISTITUTO ITALO-LATINO AMERICANO (IILA).</t>
  </si>
  <si>
    <t>SPESE CONNESSE AGLI INTERVENTI DI TUTELA DELLE MINORANZE LINGUISTICHE STORICHE</t>
  </si>
  <si>
    <t>SOMMA DA ASSEGNARE AL CONSIGLIO DI GIUSTIZIA AMMINISTRATIVA DELLA REGIONE SICILIA</t>
  </si>
  <si>
    <t>CONTRIBUTO A FAVORE DEL GASLINI DI GENOVA</t>
  </si>
  <si>
    <t>FONDO NAZIONALE PER LA RIEVOCAZIONE STORICA</t>
  </si>
  <si>
    <t>FONDO PER L'ACCOMPAGNAMENTO ALLA QUIESCENZA ENTRO IL 2018 DEI LAVORATORI CHE NON MATURANO I REQUISITI PREVISTI DALL'ARTICOLO 1, COMMA 117, DELLA LEGGE N. 190 DEL 2014</t>
  </si>
  <si>
    <t>SOMMA DA CORRISPONDERE ALL'INPS, EX GESTIONE ENPALS, PER IL TRATTAMENTO PENSIONISTICO DEI LAVORATORI DELLO SPETTACOLO APPARTENENTI ALLE CATEGORIE DEI TERSICOREI E DEI BALLERINI</t>
  </si>
  <si>
    <t>INTERVENTI PER LA PROMOZIONE E ATTUAZIONE DI INIZIATIVE DI COOPERAZIONE SCIENTIFICA E CULTURALE NELL'AMBITO DELL'ISTRUZIONE UNIVERSITARIA E DELL'ALTA FORMAZIONE ARTISTICA E MUSICALE SUL PIANO INTERNAZIONALE E PER L'ATTUAZIONE DI SCAMBI; DI RICERCHE E DI STUDI ANCHE IN COLLABORAZIONE CON ISTITUTI ED ENTI SPECIALIZZATI IN ATTUAZIONE DELLA NORMATIVA DELLE COMUNITA' EUROPEE E DI IMPEGNI CONNESSI AI PROGRAMMI DEL CONSIGLIO D'EUROPA E DELLA COMUNITA' EUROPEA DELL'OCSE, DELL'UNESCO E DI ALTRE ORGANIZZAZIONI INTERNAZIONALI</t>
  </si>
  <si>
    <t>CONTRIBUTI PER LE SPESE DI VIGILANZA E SICUREZZA IN OCCASIONE DI PUBBLICI SPETTACOLI</t>
  </si>
  <si>
    <t>RIMBORSO FORFETTARIO ALLE REGIONI DELLE SPESE SOSTENUTE PER GLI ACCERTAMENTI MEDICO-LEGALI SUL PERSONALE SCOLASTICO ED EDUCATIVO (ISTRUZIONE SECONDARIA DI PRIMO GRADO)</t>
  </si>
  <si>
    <t>CONTRIBUTO DA EROGARE ALL'ENTE GEOPALEONTOLOGICO DI PIETRAROIA NONCHE' SOMMA DA ASSEGNARE AL PARCO GEOMINERARIO DELLA REGIONE SARDEGNA</t>
  </si>
  <si>
    <t>SOMME DA DESTINARE ALLE ATTIVITA' ISTITUZIONALI DELLA SEZIONE ITALIANA DELL'AGENZIA INTERNAZIONALE PER LA PREVENZIONE DELLA CECITA'.</t>
  </si>
  <si>
    <t>ASSEGNO SOSTITUTIVO AI GRANDI INVALIDI DI GUERRA O PER SERVIZIO CHE NON POSSANO PIU' FRUIRE DELL'ACCOMPAGNATORE MILITARE O DELL'ACCOMPAGNATORE DEL SERVIZIO CIVILE</t>
  </si>
  <si>
    <t>SOMMA DA ASSEGNARE ALL'AGENZIA NAZIONALE PER I GIOVANI</t>
  </si>
  <si>
    <t>SPESE RELATIVE AL PERSONALE COMANDATO NON GESTITO DA STP DA RIMBORSARE ALLE AMMINISTRAZIONI ED AGLI ENTI PUBBLICI NON ECONOMICI</t>
  </si>
  <si>
    <t>RIMBORSO ALL'INPS, EX GESTIONE INPDAP, DEGLI ONERI DERIVANTI DA PENSIONAMENTI ANTICIPATI DEI LAVORATORI ESPOSTI ALL'AMIANTO</t>
  </si>
  <si>
    <t>SOMMA DA ASSEGNARE ALL'UFFICIO DELL'AUTORITA' GARANTE PER L'INFANZIA E L'ADOLESCENZA</t>
  </si>
  <si>
    <t>CONTRIBUTO DA CORRISPONDERE AL FONDO EDIFICI DI CULTO</t>
  </si>
  <si>
    <t>RIMBORSO FORFETTARIO ALLE REGIONI DELLE SPESE SOSTENUTE PER GLI ACCERTAMENTI MEDICO-LEGALI SUL PERSONALE SCOLASTICO ED EDUCATIVO (ISTRUZIONE PRESCOLASTICA)</t>
  </si>
  <si>
    <t>SPESE PER LE ATTIVITA' DI IMPLEMENTAZIONE NAZIONALE DEL TRATTATO INTERNAZIONALE SULLE RISORSE FITOGENETICHE PER L'ALIMENTAZIONE E L'AGRICOLTURA</t>
  </si>
  <si>
    <t>RIMBORSO ALL'ISTITUTO NAZIONALE PER LE ASSICURAZIONI CONTRO GLI INFORTUNI SUL LAVORO E ALLE CASSE MUTUE MARITTIME TIRRENA, ADRIATICA E MEDITERRANEA PER GLI INFORTUNI E LE MALATTIE, DELLE RATE DI RENDITA, COMPRESI GLI ACCESSORI INTEGRATIVI, PAGATE A INVALIDI PERMANENTI ED A SUPERSTITI, IN DIPENDENZA DI INFORTUNI DETERMINATI DA RISCHIO DI GUERRA.</t>
  </si>
  <si>
    <t>SPESE PER LA PARTECIPAZIONE DELL'ITALIA ALLA REALIZZAZIONE DI PROGRAMMI COMUNITARI IN MATERIA EDUCATIVA E FORMATIVA</t>
  </si>
  <si>
    <t>CONTRIBUTI VARI</t>
  </si>
  <si>
    <t>FONDO PEREQUATIVO DEGLI SQUILIBRI DI FISCALITA' LOCALE</t>
  </si>
  <si>
    <t>SOMMA DA TRASFERIRE ALLA PRESIDENZA DEL CONSIGLIO DEI MINISTRI PER AL FINE DI PROMUOVERE LA CONOSCENZA DEGLI EVENTI DELLA PRIMA GUERRA MONDIALE IN FAVORE DELLE FUTURE GENERAZIONI</t>
  </si>
  <si>
    <t>SOMMA DA TRASFERIRE ALLA PRESIDENZA DEL CONSIGLIO DEI MINISTRI PER IL FUNZIONAMENTO DELL'UNITA' PER LA VALUTAZIONE DELLA PERFORMANCE</t>
  </si>
  <si>
    <t>SOMME DA RIMBORSARE ALL’ASSOCIAZIONE DEI CAVALIERI ITALIANI DEL SOVRANO MILITARE ORDINE DI MALTA PER LA SPESA SOSTENUTA PER IL TRATTAMENTO ECONOMICO DI ATTIVITA' DEL PERSONALE DEL RUOLO PERMANENTE , PER LO SVOLGIMENTO DEI COMPITI ISTITUZIONALI.</t>
  </si>
  <si>
    <t>CONTRIBUTO ALL'ACCADEMIA DELLA CRUSCA</t>
  </si>
  <si>
    <t>RIMBORSO ALLE UNIVERSITA' PER LE SPESE SOSTENUTE PER LE PROVE DI AMMISSIONE ALLE SCUOLE DI SPECIALIZZAZIONE IN MEDICINA</t>
  </si>
  <si>
    <t>TRASFERIMENTI COMPENSATIVI DI MINORI INTROITI A TITOLO DI TRIBUTI LOCALI CONSEGUENTI ALLA RIPRESA DEI VERSAMENTI NEI TERRITORI ABRUZZESI COLPITI DAL SISMA DEL 2009 AL NETTO DELLA RIDUZIONE DEL 60 PER CENTO</t>
  </si>
  <si>
    <t>SPESE PER IL POTENZIAMENTO ED IL COLLEGAMENTO DELLE STRUTTURE DI SUPPORTO DEL PARLAMENTO</t>
  </si>
  <si>
    <t>CONTRIBUTO IN FAVORE DEL C.A.I. (CLUB ALPINO ITALIANO)</t>
  </si>
  <si>
    <t>CONTRIBUTO STRAORDINARIO A FAVORE DELLA FONDAZIONE EBRI (EUROPEAN BRAIN RESEARCH INSTITUTE)</t>
  </si>
  <si>
    <t>FONDO DI SOLIDARIETA' PER IL SETTORE DELLA PESCA (FOSPE)</t>
  </si>
  <si>
    <t>SOMME DA CORRISPONDERE ALL'INPS PER L'EROGAZIONE DEI BENEFICI CONNESSI ALL'ATTRIBUZIONE A CITTADINI DI PAESI TERZI O APOLIDI, DELLA QUALIFICA DEL RIFUGIATO O DI PERSONA ALTRIMENTI BISOGNOSA DI PROTEZIONE INTERNAZIONALE</t>
  </si>
  <si>
    <t>FONDO PER L'EROGAZIONE ALLE SCUOLE BENEFICIARIE DELLE EROGAZIONI LIBERALI IN DENARO DESTINATE AGLI INVESTIMENTI IN FAVORE DI TUTTI GLI ISTITUTI DEL SISTEMA NAZIONALE DI ISTRUZIONE, PER LA REALIZZAZIONE DI NUOVE STRUTTURE SCOLASTICHE, LA MANUTENZIONE E IL POTENZIAMENTO DI QUELLE ESISTENTI E PER IL SOSTEGNO A INTERVENTI CHE MIGLIORINO L'OCCUPABILITA' DEGLI STUDENTI</t>
  </si>
  <si>
    <t>FONDO NAZIONALE PER LA TUTELA DELLE MINORANZE LINGUISTICHE</t>
  </si>
  <si>
    <t>SPESE RELATIVE AL PERSONALE COMANDATO NON GESTITO DA NOIPA DA RIMBORSARE AGLI ENTI DI PROVENIENZA</t>
  </si>
  <si>
    <t>REISCRIZIONE RESIDUI PASSIVI PERENTI RELATIVI A: SOMME DA ASSEGNARE ALLE REGIONI E ALLE PROVINCIE AUTONOME DI TRENTO E BOLZANO PER UN PROGRAMMA DI CURE PRESSO ISTITUTI SPECIALIZZATI ITALIANI IN FAVORE DELLE VITTIME DELLO SCOPPIO DI MINE IN LIBIA</t>
  </si>
  <si>
    <t>QUOTA DEL 5 PER MILLE DELL'IMPORTO SUL REDDITO DELLE PERSONE FISICHE DA ASSEGNARE AGLI ENTI DELLA RICERCA SCIENTIFCA E DELL'UNIVERSITA'</t>
  </si>
  <si>
    <t>SOMMA DA DESTINARE ALLE ATTIVITA' DEL REGISTRO NAZIONALE ITALIANO DEI DONATORI DI MIDOLLO OSSEO</t>
  </si>
  <si>
    <t>CONTRIBUTI STRAORDINARI AL TEATRO COMUNALE DELL'OPERA CARLO FELICE DI GENOVA</t>
  </si>
  <si>
    <t>FINANZIAMENTO DELL'ATTIVITA' DI RICERCA CORRENTE DELL'AGENZIA PER I SERVIZI SANITARI REGIONALI</t>
  </si>
  <si>
    <t>SOMMA DA DESTINARE ALLA PRESIDENZA DEL CONSIGLIO DEI MINISTRI PER LA GESTIONE ED IMPLEMENTAZIONE DEL PORTALE NORMATTIVA E DEL PROGETTO X-LEGES</t>
  </si>
  <si>
    <t>SOMME DA CORRISPONDERE PER IL FINANZIAMENTO DEI PROGRAMMI REGIONALI DI INVESTIMENTO PER LA RIQUALIFICAZIONE E IL POTENZIAMENTO DEI SISTEMI E DEGLI APPARATI DI SICUREZZA NELLE PICCOLE E MEDIE IMPRESE COMMERCIALI</t>
  </si>
  <si>
    <t>SOMMA DA ASSEGNARE ALLA SCUOLA ARCHEOLOGICA ITALIANA IN ATENE</t>
  </si>
  <si>
    <t>SPESE PER LE ATTIVITA' CONNESSE ALLA PROMOZIONE, ISTITUZIONE E PARTECIPAZIONE AI FONDI DI INVESTIMENTO IMMOBILIARE GESTITI O PARTECIPATI DA INVIMIT SGR</t>
  </si>
  <si>
    <t>ALTRE INDENNITA' PER PRESTAZIONI DI ATTIVITA' DI VALORE SOCIALE</t>
  </si>
  <si>
    <t>RIMBORSO ALL'INAIL DELLE PRESTAZIONI ASSICURATIVE EROGATE IN RELAZIONE AGLI INFORTUNI SUL LAVORO DEI DIPENDENTI STATALI</t>
  </si>
  <si>
    <t>RIMBORSO ALL'INPS DEI MAGGIORI ONERI DERIVANTI DAI BENEFICI PREVIDENZIALI A FAVORE DEI CENTRALINISTI NON VEDENTI</t>
  </si>
  <si>
    <t>SOMMA DA TRASFERIRE ALLA SCUOLA EUROPEA DI BRINDISI PER IL PROPRIO FUNZIONAMENTO</t>
  </si>
  <si>
    <t>SOMMA DA ASSEGNARE ALLA REGIONE CAMPANIA PER IL SOSTENIMENTO DEGLI ONERI DEL PERSONALE ASSUNTO GIA' DIPENDENTE DA ISTITUTI FINANZIARI MERIDIONALI</t>
  </si>
  <si>
    <t>SOMME DA ASSEGNARE ALLE REGIONI ED ALLE PROVINCE AUTONOME DI TRENTO E BOLZANO PER L'INSERIMENTO DI APPOSITI MODELLI INFORMATIVI SULLA CELIACHIA NELL'AMBITO DELLE ATTIVITA' DI FORMAZIONE E AGGIORNAMENTO PROFESSIONALI RIVOLTE A RISTORATORI E AD ALBERGATORI</t>
  </si>
  <si>
    <t>CONTRIBUTI A ISTITUZIONI SOCIALI PUBBLICHE PER IL FINANZIAMENTO DELLA RICERCA SULLA STORIA E SULLA CULTURA DEL MEDIOEVO ITALIANO ED EUROPEO</t>
  </si>
  <si>
    <t>SPESE PER IL FUNZIONAMENTO DEL MUSEO TATTILE STATALE OMERO DI ANCONA</t>
  </si>
  <si>
    <t>SOMME DA ASSEGNARE AL CENTRO INTERNAZIONALE RADIO-MEDICO C.I.R.M.</t>
  </si>
  <si>
    <t>CONTRIBUTI AD ENTI ED ALTRI ORGANISMI</t>
  </si>
  <si>
    <t>RIMBORSO DEGLI STIPENDI,RETRIBUZIONI ED ALTRI ASSEGNI FISSI PER IL PERSONALE COMANDATO</t>
  </si>
  <si>
    <t>SOMMA DA CORRISPONDERE ALL'INPS PER LA COSTITUZIONE DELLA POSIZIONE ASSICURATIVA PER IL PERSONALE PROVENIENTE DALL'AMMINISTRAZIONE DELLE POSTE E DELLE TELECOMUNICAZIONI E DALL'AZIENDA DI STATO PER I SERVIZI TELEFONICI E CONSIDERATO ALLE DIPENDENZE DELLE CONCESSIONARIE O DELLA SOCIETA' IRITEL.</t>
  </si>
  <si>
    <t>SOMME DA TRASFERIRE ALL'INPS PER L'ESTENSIONE DEL DIRITTO ALLA PENSIONE AI SUPERSTITI NELL'AMBITO DELL'UNIONE TRA PERSONE DELLO STESSO SESSO</t>
  </si>
  <si>
    <t>RIMBORSO AI COMUNI E ALLE PROVINCE PER EMOLUMENTI CORRISPOSTI AI SEGRETARI COMUNALI E PROVINCIALI.</t>
  </si>
  <si>
    <t>CONTRIBUTO STRAORDINARIO PER L'ESENZIONE, DALL'APPLICAZIONE DELLA TASI, DEI FABBRICATI DISRUTTI O OGGETTO DI ORDINANZE SINDACALI DI SGOMBERO IN QUANTO TOTALMENTE O PARZIALMENTE INAGIBILI, UBICATI NELLE ZONE COLPITE DAL SISMA DEL 6 APRILE 2009</t>
  </si>
  <si>
    <t>SPESE PER IL PAGAMENTO DI FORNITURE E SERVIZI RESI ALLE FORZE ARMATE ALLEATE E SPESE DI QUALSIASI NATURA CONNESSE ALLA PERMANENZA IN ITALIA DELLE FORZE ARMATE MEDESIME.</t>
  </si>
  <si>
    <t>SERVIZIO DELLA PUBBLICA ILLUMINAZIONE NEL COMUNE DELLE ISOLE TREMITI</t>
  </si>
  <si>
    <t>SPESE DESTINATE AL SOSTEGNO PER L'ALTA FORMAZIONE PROFESSIONALE DEL PERSONALE MARITTIMO RELATIVO AL SETTORE DELLA NAUTICA DA DIPORTO</t>
  </si>
  <si>
    <t>SOMME DA ASSEGNARE ALLE REGIONI E ALLE PROVINCE AUTONOME DI TRENTO E DI BOLZANO PER LE TECNICHE DI PROCREAZIONE MEDICALMENTE ASSISTITA.</t>
  </si>
  <si>
    <t>SOMME DA ASSEGNARE ALL' ISTITUTO SUPERIORE PER LA PROTEZIONE E LA RICERCA AMBIENTALE PER LE ATTIVITA' INERENTI L'ATTUAZIONE DEL REGOLAMENTO REACH, CONCERNENTE LA REGISTRAZIONE, VALUTAZIONE, AUTORIZZAZIONE E RESTRIZIONE DELLE SOSTANZE CHIMICHE</t>
  </si>
  <si>
    <t>COOPERAZIONE CON GLI ORGANISMI INTERNAZIONALI, SPESE PER LE DIRETTIVE E PER I REGOLAMENTI COMUNITARI IN MATERIA AMBIENTALE, NONCHE' PER L'ESECUZIONE DI ACCORDI INTERNAZIONALI</t>
  </si>
  <si>
    <t>ONERI RELATIVI ALLA TUTELA DEI LAVORATORI AUTONOMI IN CASO DI MALATTIA O INFORTUNIO</t>
  </si>
  <si>
    <t>CONTRIBUTO AL FONDO EDIFICI DI CULTO PER ASSEGNAZIONE DI QUOTA PARTE DELL'OTTO PER MILLE IRPEF DI COMPETENZA DELLO STATO</t>
  </si>
  <si>
    <t>CONTRIBUTO PER LE SPESE DI FUNZIONAMENTO DEL MUSEO NAZIONALE DELL' EBRAISMO ITALIANO E DELLA SHOAH</t>
  </si>
  <si>
    <t>TRASFERIMENTI COMPENSATIVI DI MINORI INTROITI A TITOLO DI IMPOSTE SUI REDDITI CONSEGUENTI ALLA RIPRESA DEI VERSAMENTI NEI TERRITORI ABRUZZESI COLPITI DAL SISMA DEL 2009 AL NETTO DELLA RIDUZIONE DEL 60 PER CENTO</t>
  </si>
  <si>
    <t>SOMME DA DESTINARE ALLA PROROGA DELLA SOSPENSIONE DEI MUTUI ACCESI SU ABITAZIONI RESIDENZIALI DANNEGGIATE DAL SISMA DEL 2012</t>
  </si>
  <si>
    <t>FONDO DA RIPARTIRE TRA LE REGIONI E LE PROVINCE AUTONOME DI TRENTO E BOLZANO PER LA REALIZZAZIONE DI INTERVENTI IN MATERIA DI ANIMALI DI AFFEZIONE E PREVENZIONE DEL RANDAGISMO, NONCHE' INTERVENTI SPECIFICI DI TIPO SANITARIO E STRUTTURALE PER LA PREVENZIONE E LA LOTTA AL RANDAGISMO.</t>
  </si>
  <si>
    <t>SPESE PER PROGETTI SPERIMENTALI AVENTI AD OGGETTO INTERVENTI A FAVORE DI PERSONE CON HANDICAP GRAVE, PER INDAGINI STATISTICHE E CONOSCITIVE SULL' HANDICAP E PER LA CONFERENZA NAZIONALE SULLE POLITICHE DELL' HANDICAP</t>
  </si>
  <si>
    <t>RIMBORSO DEGLI STIPENDI, RETRIBUZIONI ED ALTRI ASSEGNI FISSI PER IL PERSONALE COMANDATO PRESSO IL MINISTERO</t>
  </si>
  <si>
    <t>RIMBORSO AD ENTI, ORGANISMI E PUBBLICHE AMMINISTRAZIONI DEGLI STIPENDI, RETRIBUZIONI ED ALTRI ASSEGNI FISSI PER IL PERSONALE ADDETTO ALLA SEGRETERIA TECNICO - OPERATIVA COSTITUITA NELL' AMBITO DEL PIANO ENERGETICO NAZIONALE</t>
  </si>
  <si>
    <t>SOMME DA ASSEGNARE ALLE REGIONI ED ALLE PROVINCE AUTONOME DI TRENTO E BOLZANO PER L'ISTITUZIONE ED IL FUNZIONAMENTO DI CENTRI REGIONALI ED INTERREGIONALI PER I TRAPIANTI, IVI COMPRESO LO SVOLGIMENTO DELLE ATTIVITA' DEI RISPETTIVI COORDINATORI, NONCHE'PER L'INDIVIDUAZIONE DI STRUTTURE IDONEE AD EFFETTUARE IL PRELIEVO DI ORGANI E CONSERVAZIONE DEI TESSUTI E PER IL RIMBORSO DELLE SPESE AGGIUNTIVE RELATIVE AL TRASPORTO DEL FERETRO.</t>
  </si>
  <si>
    <t>RIMBORSO ALL'INAIL DELLE RATE DI RENDITA EROGATE AGLI INVALIDI ED AI SUPERSTITI DI COLORO I QUALI SIANO DECEDUTI O RISULTINO DISPERSI IN CONSEGUENZA DELLA CATASTROFE DEL VAJONT DEL 9 OTTOBRE 1963.</t>
  </si>
  <si>
    <t>RIMBORSO DEGLI ONERI CONNESSI AGLI ACCERTAMENTI MEDICO-LEGALI SOSTENUTI DALLE AMMINISTRAZIONI PUBBLICHE VIGILATE DAL MINISTERO DELL'ISTRUZIONE, DELL'UNIVERSITA' E DELLA RICERCA</t>
  </si>
  <si>
    <t>SOMMA DA EROGARE ALLE REGIONI A STATUTO SPECIALE E ALLE PROVINCE AUTONOME DI TRENTO E BOLZANO PER LE PRESTAZIONI ECONOMICHE A FAVORE DEI CITTADINI AFFETTI DA TUBERCOLOSI NON ASSISTITI DALL'INPS, NONCHE' ONERI PER PRESTAZIONI RELATIVI AD ANNI PRECEDENTI</t>
  </si>
  <si>
    <t>SOMMA DA EROGARE PER IL PROGRAMMA "MAGNA GRECIA" PER LA PROMOZIONE E VALORIZZAZIONE DEL PATRIMONIO ARCHEOLOGICO</t>
  </si>
  <si>
    <t>SOMMA DA EROGARE PER IL PROGRAMMA "MAGNA GRECIA" PER LA TUTELA DELLE BELLE ARTI E TUTELA E VALORIZZAZIONE DEL PAESAGGIO</t>
  </si>
  <si>
    <t>TRASFERIMENTI AD ALTRE AMMINISTRAZIONI PUBBLICHE PER IL SOSTEGNO E LA VALORIZZAZIONE DELLA CULTURA ITALIANA ALL'ESTERO IN MATERIA DI SPETTACOLO DAL VIVO</t>
  </si>
  <si>
    <t>RIMBORSI ALLE UNITA' SANITARIE LOCALI ED ALLE AZIENDE OSPEDALIERE, TRAMITE LE REGIONI E LE PROVINCE AUTONOME DI TRENTO E DI BOLZANO DELLE SPESE PER PRESTAZIONI SANITARIE EROGATE A CITTADINI STRANIERI, AI SENSI DELL'ART. 12, COMMA 2 -LETTERA C, - DEL DECRETO LEGISLATIVO N.502/92 E SUCCESSIVE MODIFICAZIONI E INTEGRAZIONI.</t>
  </si>
  <si>
    <t>ASSEGNO PERSONALE DEL PRESIDENTE DELLA REPUBBLICA</t>
  </si>
  <si>
    <t>SOMME DA ASSEGNARE ALLE REGIONI E ALLE PROVINCE AUTONOME DI TRENTO E BOLZANO PER LA REALIZZAZIONE DI NUOVI CENTRI SPECIALIZZATI PER LA PREVENZIONE DELLA CECITA', PER L'EDUCAZIONE E LA RIABILITAZIONE VISIVA, NONCHE' PER IL POTENZIAMENTO DEI CENTRI GIA'ESISTENTI.</t>
  </si>
  <si>
    <t>SOMME DA ASSEGNARE ALL'ISTITUTO SUPERIORE DI SANITA' PER IL REGISTRO NAZIONALE DELLE STRUTTURE AUTORIZZATE ALL'APPLICAZIONE DELLE TECNICHE DI PROCREAZIONE MEDICALMENTE ASSISTITA, DEGLI EMBRIONI FORMATI E DEI NATI A SEGUITO DELL'APPLICAZIONE DELLE TECNICHE MEDESIME.</t>
  </si>
  <si>
    <t>SOMMA DA ASSEGNARE ALL'AGENZIA REGIONALE PER LO SVILUPPO E L'INNOVAZIONE DELL'AGRICOLTURA DEL LAZIO (ARSIAL) PER IL SOSTENIMENTO DEGLI ONERI DEL PERSONALE ASSUNTO GIA' DIPENDENTE DA ISTITUTI FINANZIARI MERIDIONALI</t>
  </si>
  <si>
    <t>SOMME DA ASSEGNARE ALLA ASL DI OLBIA PER GLI ONERI CONNESSI ALL'ASSUNZIONE DI PERSONALE DELLA EX BASE NATO DELL'ARCIPELAGO DELLA MADDALENA</t>
  </si>
  <si>
    <t>SOMME DA ASSEGNARE ALLE REGIONI E ALLE PROVINCE AUTONOME DI TRENTO E BOLZANO PER INIZIATIVE DI INFORMAZIONE DEGLI OPERATORI SANITARI SULLE PROPRIETA', SULL' IMPIEGO E SUGLI EFFETTI INDESIDERATI DI ALTRI PRODOTTI DI INTERESSE SANITARIO, NONCHE' PER LE CAMPAGNE DI EDUCAZIONE SANITARIA, DA REALIZZARSI TRAMITE LE AZIENDE SANITARIE LOCALI.</t>
  </si>
  <si>
    <t>TRASFERIMENTI AGLI ENTI ED ISTITUTI DI RICERCA</t>
  </si>
  <si>
    <t>SOMMA OCCORRENTE PER CONSENTIRE IL TRASFERIMENTO ALLA REGIONE AUTONOMA FRIULI VENEZIA GIULIA DEL CASTELLO DI UDINE</t>
  </si>
  <si>
    <t>SOMMA DA EROGARE A FAVORE DELL' ISTITUTO REGIONALE PER LA CULTURA ISTRIANO-FIUMANO DALMATA (IRCI)</t>
  </si>
  <si>
    <t>CONTRIBUTO AL MUSEO STORICO DELLA LIBERAZIONE</t>
  </si>
  <si>
    <t>QUOTE DEI PROVENTI CONTRAVVENZIONALI, DELLE PENE PECUNIARIE E DELLE SOMME RICAVATE DALLA VENDITA DI BENI CONFISCATI E DI CORPI DI REATO E DAL RECUPERO DEI CREDITI DELLO STATO, DA DESTINARE AI FONDI DI PREVIDENZA DELL'AMMINISTRAZIONE DI GRAZIA E GIUSTIZIA.</t>
  </si>
  <si>
    <t>SOMMA DA ASSEGNARE ALLA REGIONE MARCHE PER IL SOSTENIMENTO DEGLI ONERI DEL PERSONALE ASSUNTO GIA' DIPENDENTE DELL'ENIT</t>
  </si>
  <si>
    <t>CONTRIBUTI PER IL POTENZIAMENTO DELLE ATTIVITA' DI CERTIFICAZIONE DEL MATERIALE DI MOLTIPLICAZIONE DELLE SEMENTI NONCHE' CONTRIBUTI PER INIZIATIVE DIRETTE ALLA VALORIZZAZIONE DELLE VARIETA' VEGETALI OTTENUTE DA ENTI E ORGANISMI PUBBLICI E ALL'ACCERTAMENTO DELLE CARATTERISTICHE QUALITATIVE DEI PRODOTTI VEGETALI.</t>
  </si>
  <si>
    <t>SPESE PER INIZIATIVE IN TEMA DI INFORMAZIONE ED EDUCAZIONE SANITARIA SUI TRAPIANTI DI ORGANI E DI TESSUTI DA ASSUMERSI DA PARTE DELLE REGIONI E DELLE PROVINCE AUTONOME DI TRENTO E DI BOLZANO NONCHE' DELLE AZIENDE UNITA' SANITARIE LOCALI.</t>
  </si>
  <si>
    <t>SOMMA DA CORRISPONDERE ALLE CASSE DI ASSISTENZA E PREVIDENZA DEGLI SCRITTORI, DEGLI AUTORI DRAMMATICI, DEI MUSICISTI E DEI COMPOSITORI - AUTORI - LIBRETTISTI DI MUSICA POPOLARE</t>
  </si>
  <si>
    <t>RIMBORSI ALL'I.N.A.I.L. PER PRESTAZIONI EROGATE AL PERSONALE A SEGUITO DI INFORTUNI SUBITI NEL CORSO DEL LAVORO.</t>
  </si>
  <si>
    <t>CONTRIBUTO AL PARCO NAZIONALE SANT'ANNA DI STAZZEMA</t>
  </si>
  <si>
    <t>RIMBORSI AGLI ENTI LOCALI PER ERRONEI VERSAMENTI</t>
  </si>
  <si>
    <t>RIMBORSO DEGLI ONERI CONNESSI AGLI ACCERTAMENTI MEDICO - LEGALI SOSTENUTI DALLE AMMINISTRAZIONI PUBBLICHE VIGILATE DAL MINISTERO PER I BENI E LE ATTIVITA' CULTURALI</t>
  </si>
  <si>
    <t>SUSSIDI E CONTRIBUTI PER IL FUNZIONAMENTO E, LIMITATAMENTE ALLE REGIONI A STATUTO SPECIALE, LA MANUTENZIONE DI PALESTREE IMPIANTI GINNICO-SPORTIVO-SCOLASTICI.</t>
  </si>
  <si>
    <t>RIMBORSO ALL'INAIL DELLE RATE DI RENDITA EROGATE AGLI INVALIDI E AI SUPERSTITI DI COLORO I QUALI SIANO DECEDUTI IN CONSEGUENZA DEL TERREMOTO DELL'OTTOBRE-NOVEMBRE 1967 E DEL GENNAIO 1968</t>
  </si>
  <si>
    <t>SOMME DOVUTE A TITOLO DI IMPOSTA REGIONALE SULLE ATTIVITA' PRODUTTIVE SULL'ASSEGNO PERSONALE DEL PRESIDENTE DELLA REPUBBLICA</t>
  </si>
  <si>
    <t>SOMME DA ASSEGNARE ALLE REGIONI ED ALLE PROVINCE AUTONOME DI TRENTO E DI BOLZANO PER ASSICURARE L'ASSISTENZA PSICOLOGICA ALLE VITTIME DI ATTI DI TERRORISMO E DELLE STRAGI DI TALE MATRICE ED AI LORO FAMILIARI</t>
  </si>
  <si>
    <t>SOMMA DA TRASFERIRE ALLA PRESIDENZA DEL CONSIGLIO DEI MINISTRI PER L'IMPLEMENTAZIONE DEL SISTEMA DI MONITORAGGIO FINANZIARIO DELLE GRANDI OPERE</t>
  </si>
  <si>
    <t>CONTRIBUTO DA CORRISPONDERE AL COMUNE DI SASSOCORVARO PER L'ORGANIZZAZIONE DEL PREMIO ANNUALE "ARCA DELL'ARTE - PREMIO NAZIONALE ROTONDI AI SALVATORI DELL'ARTE"</t>
  </si>
  <si>
    <t>AZIONI ED INTERVENTI DI PROMOZIONE DELLA RICERCA ED INNOVAZIONE ITALIANE IN AMBITO EUROPEO ED INTERNAZIONALE</t>
  </si>
  <si>
    <t>CONTRIBUTI AI COMUNI PER LE SPESE DEGLI UFFICI GIUDIZIARI</t>
  </si>
  <si>
    <t>CONTRIBUTI ALLE AUTORITA' PORTUALI PER I MINORI INTROITI DERIVANTI DALL'APPLICAZIONE DEL TRATTAMENTO NAZIONALE ANCHE IN MATERIA DI PAGAMENTO DELLA TASSA DI ANCORAGGIO NEI PORTI ITALIANI ALLE NAVI BATTENTI BANDIERA VIETNAMITA OVVERO OPERATE DA PRESTATORI DI SERVIZIO DELLA REPUBBLICA SOCIALISTA DEL VIETNAM</t>
  </si>
  <si>
    <t>CONTRIBUTO A FAVORE DEL COMUNE DI ROMA CAPITALE PER LE SPESE CONNESSE ALLO SVOLGIMENTO DEL GIUBILEO STRAORDINARIO DELLA MISERICORDIA</t>
  </si>
  <si>
    <t>CONTRIBUTO A FAVORE DELLE PROVINCE E DELLE CITTA' METROPOLITANE FINALIZZATO A CONCORRERE ALLA CORRESPONSIONE DEL TRATTAMENTO ECONOMICO AL MEDESIMO PERSONALE, NELLE MORE DEL COMPLETAMENTO DEL PROCESSO DI RIORDINO DELLE FUNZIONI DA PARTE DELLE REGIONI E DEL TRASFERIMENTO DEFINITIVO DEL PERSONALE SOPRANNUMERARIO NELLE AMMINISTRAZIONI PUBBLICHE</t>
  </si>
  <si>
    <t>CONTRIBUTO AL COMUNE DI MARSCIANO RELATIVO ALLA QUOTA DI IMPOSTA RISERVATA ALLO STATO SUGLI IMMOBILI DI PROPRIETA' DEI COMUNI</t>
  </si>
  <si>
    <t>CONTRIBUTO ALLA REGIONE LAZIO PER IL POTENZIAMENTO DEL SERVIZIO FERROVIARIO REGIONALE DA E VERSO LA STAZIONE DI ROMA SAN PIETRO</t>
  </si>
  <si>
    <t>CONTRIBUTO ALLE AUTORITA' PORTUALI PER IL MINOR INTROITO DELLA TASSA DI ANCORAGGIO DERIVANTE DALL'ACCORDO QUADRO DI PARTENARIATO E COOPERAZIONE TRA L'UE E I SUOI STATI MEMBRI, E LA REPUBBLICA DELLE FILIPPINE</t>
  </si>
  <si>
    <t>CONTRIBUTO ALLE PROVINCE E ALLE CITTA' METROPOLITANE PER LE ESIGENZE RELATIVE ALL'ASSISTENZA PER L'AUTONOMIA E LA COMUNICAZIONE PERSONALE DEGLI ALUNNI CON HANDICAP FISICI O SENSORIALI.</t>
  </si>
  <si>
    <t>CONTRIBUTO IN FAVORE DELLA CITTA' METROPOLITANA DI MILANO E DELLE PROVINCE A STATUTO ORDINARIO E DELLE REGIONI SARDEGNA E SICILIA, PER SOPPERIRE ALLE SPECIFICHE STRAORDINARIE ESIGENZE FINANZIARIE.</t>
  </si>
  <si>
    <t>CONTRIBUTO PER IL FUNZIONAMENTO DELL'UNIVERSITA' DEGLI STUDI DI TRENTO.</t>
  </si>
  <si>
    <t>FONDO DA DESTINARE AI COMUNI CHE ACCOLGONO RICHIEDENTI PROTEZIONE INTERNAZIONALE</t>
  </si>
  <si>
    <t>FONDO DA DESTINARE ALLE REGIONI A STATUTO ORDINARIO CONFINANTI CON AUSTRIA E SVIZZERA PER LA RIDUZIONE DEL PREZZO DEI CARBURANTI NELLE AREE DI CONFINE</t>
  </si>
  <si>
    <t>FONDO NAZIONALE INTEGRATIVO PER LA SICUREZZA DEL TURISMO IN MONTAGNA</t>
  </si>
  <si>
    <t>FONDO NAZIONALE PER L'ACCOGLIENZA DEI MINORI STRANIERI NON ACCOMPAGNATI</t>
  </si>
  <si>
    <t>FONDO OCCORRENTE PER L'ATTUAZIONE DELL'ORDINAMENTO REGIONALE DELLE REGIONI A STATUTO SPECIALE.</t>
  </si>
  <si>
    <t>FONDO PER IL FEDERALISMO AMMINISTRATIVO</t>
  </si>
  <si>
    <t>FONDO PER IL FINANZIAMENTO DELLA RIFORMA DEGLI AMMORTIZZATORI SOCIALI, DEI SERVIZI PER IL LAVORO E DELLE POLITICHE ATTIVE</t>
  </si>
  <si>
    <t>FONDO PER IL PLURALISMO E L'INNOVAZIONE DELL'INFORMAZIONE</t>
  </si>
  <si>
    <t>FONDO PER IL SOSTEGNO DEI GIOVANI E PER FAVORIRE LA MOBILITA' DEGLI STUDENTI</t>
  </si>
  <si>
    <t>FONDO PER LA TUTELA E LA GESTIONE DELLE RISORSE IDRICHE, FINALIZZATO A POTENZIARE LA CAPACITA' DI DEPURAZIONE DEI REFLUI URBANI</t>
  </si>
  <si>
    <t>FONDO PER LE CATTEDRE UNIVERSITARIE DEL MERITO "GIULIO NATTA"</t>
  </si>
  <si>
    <t>FONDO PER LE MENSE SCOLASTICHE BIOLOGICHE</t>
  </si>
  <si>
    <t>FONDO PER L'INCREMENTO DEGLI ASSEGNI AL NUCLEO FAMILIARE IN PRESENZA DI QUATTRO O PIU' FIGLI</t>
  </si>
  <si>
    <t>INTERVENTO CONTRIBUTIVO PER I FONDI GESTORI DI PREVIDENZA COMPLEMENTARE DEI PUBBLICI DIPENDENTI</t>
  </si>
  <si>
    <t>PROGETTO GENOMI ITALIA</t>
  </si>
  <si>
    <t>PROMOZIONE DEL MADE IN ITALY</t>
  </si>
  <si>
    <t>QUOTA DEL 5 PER MILLE DELL'IMPOSTA SUL REDDITO DELLE PERSONE FISICHE DA ASSEGNARE PER LA RICERCA SANITARIA</t>
  </si>
  <si>
    <t>QUOTA DEL 5 PER MILLE DELL'IMPOSTA SUL REDDITO DELLE PERSONE FISICHE DA DESTINARE AD ATTIVITA' SOCIALI SVOLTE DAI COMUNI DI RESIDENZA DEI CONTRIBUENTI</t>
  </si>
  <si>
    <t>RIMBORSO AGLI ENTI VIGILATI DAL MINISTERO DEGLI ONERI CONNESSI AGLI ACCERTAMENTI MEDICO-LEGALI</t>
  </si>
  <si>
    <t>RIMBORSO ALLE REGIONI DEGLI ONERI SOSTENUTI PER ASSICURARE LA VENDITA DI CARBURANTI A PREZZO RIDOTTO NELLE ZONE DI CONFINE</t>
  </si>
  <si>
    <t>RIMBORSO ALL'INPS DELLE MINORI ENTRATE DERIVANTI DALLA RIDUZIONE DELLE ALIQUOTE CONTRIBUTIVE A CARICO DEI DIPENDENTI DELLE AZIENDE ESERCENTI PUBBLICI SERVIZI DI TRASPORTO</t>
  </si>
  <si>
    <t>RIMBORSO DEGLI ONERI CONNESSI AGLI ACCERTAMENTI MEDICO-LEGALI</t>
  </si>
  <si>
    <t>RIMBORSO DEGLI STIPENDI,RETRIBUZIONI ED ALTRI ASSEGNI FISSI PER IL PERSONALE COMANDATO PRESSO IL MINISTERO</t>
  </si>
  <si>
    <t>SOMMA DA ASSEGNARE ALLE REGIONI PER LE OPERE CONNESSE AL RINFORZO, ALL'ADEGUAMENTO E ALL'USURA DELLE INFRASTRUTTURE STRADALI</t>
  </si>
  <si>
    <t>SOMMA DA CORRISPONDERE ALLA PRESIDENZA DEL CONSIGLIO DEI MINISTRI QUALE QUOTA DEL 5 PER MILLE DELL'IMPOSTA SUL REDDITO DELLE PERSONE FISICHE DA ASSEGNARE ALLE ASSOCIAZIONI DILETTANTISTICHE RICONOSCIUTE DAL CONI AI FINI SPORTIVI</t>
  </si>
  <si>
    <t>SOMMA DA CORRISPONDERE ALLE REGIONI PER IL RILANCIO DEL PIANO PER LO SVILUPPO DEL SISTEMA TERRITORIALE DEI SERVIZI SOCIO-EDUCATIVI PER LA PRIMA INFANZIA</t>
  </si>
  <si>
    <t>SOMMA DA DESTINARE ALLA PROMOZIONE DELLE ECCELLENZE E DEL MERITO PER GLI STUDENTI DEI CORSI DI LAUREA E LAUREA MAGISTRALE</t>
  </si>
  <si>
    <t>SOMMA DA EROGARSI A CURA DEL COMMISSARIO DEL GOVERNO NELLA REGIONE FRIULI-VENEZIA GIULIA PER INTERVENTI DI CARATTERE STRAORDINARIO IN FAVORE DI MANIFESTAZIONI FIERISTICHE</t>
  </si>
  <si>
    <t>SOMMA DA TRASFERIRE AL CNR E ALL'INFN PER LE SPESE DI MISSIONE CONNESSE ALLA COSTRUZIONE E ALL'ESERCIZIO DELL'IMPIANTO LASER EUROPEO A ELETTRONI LIBERI A RAGGI X</t>
  </si>
  <si>
    <t>SOMME DA ASSEGNARE ALLA REGIONE SARDEGNA PER CONSENTIRE LA RIDUZIONE DEI DISAGI DERIVANTI DALLA CONDIZIONE DI INSULARITA' E PER ASSICURARE LA CONTINUITA' DEL DIRITTO ALLA MOBILITA' ANCHE AI PASSEGGERI NON RESIDENTI</t>
  </si>
  <si>
    <t>SOMME DA ASSEGNARE ALLA REGIONE SICILIA PER CONSENTIRE LA RIDUZIONE DEI DISAGI DERIVANTI DALLA CONDIZIONE DI INSULARITA' E PER ASSICURARE LA CONTINUITA' DEL DIRITTO ALLA MOBILITA' ANCHE AI PASSEGGERI NON RESIDENTI</t>
  </si>
  <si>
    <t>SOMME DA TRASFERIRE ALL'INPS (EX INPDAP) A TITOLO DI ANTICIPAZIONI DI BILANCIO SUL FABBISOGNO FINANZIARIO DELLE GESTIONI PREVIDENZIALI NEL LORO COMPLESSO</t>
  </si>
  <si>
    <t>SOMME DOVUTE ALLA CASSA DEPOSITI E PRESTITI QUALE DIFFERENZA TRA IL SAGGIO D'INTERESSE VIGENTE AL MOMENTO DELLA CONCESSIONE DEI MUTUI ALLA REPUBBLICA DI SAN MARINO E QUELLO DEL 6 PER CENTO PRATICATO SUI MUTUI MEDESIMI</t>
  </si>
  <si>
    <t>SOMME OCCORRENTI PER L'ATTUAZIONE DELL'ACCORDO RELATIVO AL TRATTATO DI NON PROLIFERAZIONE DELLE ARMI NUCLEARI</t>
  </si>
  <si>
    <t>SPESE RELATIVE ALLA BANCA DATI PER L'IDENTIFICAZIONE E LA REGISTRAZIONE DEGLI ANIMALI</t>
  </si>
  <si>
    <t>TRASFERIMENTO AI COMUNI PER ACQUISTO DI MOBILI ED ARREDI PER USO SCOLASTICO E PER I SERVIZI ALL'INFANZIA</t>
  </si>
  <si>
    <t>Capacità di impegno</t>
  </si>
  <si>
    <t>TOTALE USCITE</t>
  </si>
  <si>
    <t>AFFARI ESTERI E COOPERAZIONE INTERNAZIONALE</t>
  </si>
  <si>
    <t>LAVORO E POLITICHE SOCIALI</t>
  </si>
  <si>
    <t>DIFESA</t>
  </si>
  <si>
    <t>GIUSTIZIA</t>
  </si>
  <si>
    <t>SALUTE</t>
  </si>
  <si>
    <t>AMBIENTE E TUTELA DEL TERRITORIO E DEL MARE</t>
  </si>
  <si>
    <t>INFRASTRUTTURE E TRASPORTI</t>
  </si>
  <si>
    <t>POLITICHE AGRICOLE ALIMENTARI E FORESTALI</t>
  </si>
  <si>
    <t>ECONOMIA E FINANZE</t>
  </si>
  <si>
    <t>INTERNO</t>
  </si>
  <si>
    <t>ISTRUZIONE, UNIVERSITA' E RICERCA</t>
  </si>
  <si>
    <t>SVILUPPO ECONOMICO</t>
  </si>
  <si>
    <t>BENI E ATTIVITA' CULTURALI</t>
  </si>
  <si>
    <t>AGEVOLAZIONI CONTRIBUTIVE IN FAVORE DELLE IMPRESE SITUATE NELLA ZONA FRANCA URBANA ISTITUITA A SEGUITO DEGLI EVENTI SISMICI CHE SI SONO SUSSEGUITI A FAR DATA DAL 24 AGOSTO 2016 - SOMME DA ACCREDITARE ALLA CONTABILITA' SPECIALE 1778 "AGENZIA DELLE ENTRATE - FONDI DI BILANCIO"</t>
  </si>
  <si>
    <t>ASSEGNAZIONE ALL'AGENZIA PER LE EROGAZIONI IN AGRICOLTURA FINALIZZATA AL FONDO PER LA DISTRIBUZIONE DI DERRATE ALIMENTARI ALLE PERSONE INDIGENTI</t>
  </si>
  <si>
    <t>CONCORSO DELLO STATO ALLA COPERTURA DEI DISAVANZI DI ESERCIZIO DELLE AZIENDE ESERCENTI SERVIZI DI TRASPORTO PUBBLICO LOCALE DI COMPETENZA DELLE REGIONI A STATUTO ORDINARIO</t>
  </si>
  <si>
    <t>CONCORSO DELLO STATO ALLA RIDUZIONE DEL CONTRIBUTO STRAORDINARIO A CARICO DEL DATORE DI LAVORO DESTINATO AI FONDI DI SOLIDARIETA' PER LA RICONVERSIONE E LA RIQUALIFICAZIONE PROFESSIONALE PER IL SOSTEGNO DEL REDDITO E DELL'OCCUPAZIONE</t>
  </si>
  <si>
    <t>CONCORSO DELLO STATO ALLE SPESE DI FUNZIONAMENTO E DI PERSONALE DELLE CASE MANDAMENTALI</t>
  </si>
  <si>
    <t>CONTRIBUTI AD ENTI ED ASSOCIAZIONI PER L'INSEGNAMENTO DELLA LINGUA STRANIERA, DELLA MADRE LINGUA E DELLA CULTURA ITALIANA AI FIGLI DEI LAVORATORI ITALIANI ALL'ESTERO</t>
  </si>
  <si>
    <t>CONTRIBUTI ALL'AGENZIA NAZIONALE PER LO SVILUPPO DELL'AUTONOMIA SCOLASTICA</t>
  </si>
  <si>
    <t>CONTRIBUTI ALL'INVALSI</t>
  </si>
  <si>
    <t>CONTRIBUTI DA CORRISPONDERE AGLI ISTITUTI PREVIDENZIALI A TITOLO DI RIMBORSO DEGLI ONERI INCONTRATI NELLA LIQUIDAZIONE DELLA INDENNITA' DI CUI ALL'ARTICOLO 24 DELLA LEGGE 25 FEBBRAIO 1987, N.67</t>
  </si>
  <si>
    <t>CONTRIBUTI E SUSSIDI AI COMUNI PER ARREDAMENTO E INIZIATIVE VARIE A FAVORE DELLA SCUOLA DELL'OBBLIGO CON PARTICOLARE RIFERIMENTO AL MEZZOGIORNO D'ITALIA</t>
  </si>
  <si>
    <t>CONTRIBUTO A FAVORE DELLA REGIONE SARDEGNA</t>
  </si>
  <si>
    <t>CONTRIBUTO AI COMUNI A RISTORO DI MINORI TRASFERIMENTI CONSEGUENTI ALL'ASSOGGETTAMENTO ALL'IMU DEGLI IMMOBILI DI LORO PROPRIETA'.</t>
  </si>
  <si>
    <t>CONTRIBUTO AI COMUNI PER IL RIMBORSO DEL MINOR GETTITO DELL'IMPOSTA MUNICIPALE PROPRIA DERIVANTE DALLA REVISIONE DEL CLASSAMENTO DEGLI IMMOBILI FUNZIONALI AI SERVIZI PORTUALI</t>
  </si>
  <si>
    <t>CONTRIBUTO ALLA FONDAZIONE ITALIANA ONLUS PER LA RICERCA SULLE MALATTIE DEL PANCREAS</t>
  </si>
  <si>
    <t>CONTRIBUTO ALL'ISMEA E/O AL CREA PER LA REALIZZAZIONE DI STUDI, RICERCHE ED ATTIVITA' DI SUPPORTO NEL CAMPO DELLA COOPERAZIONE AGRICOLA</t>
  </si>
  <si>
    <t>FONDO DA RIPARTIRE PER L'ATTUAZIONE DELL'ISTITUTO DEL REDDDITO MINIMO D'INSERIMENTO</t>
  </si>
  <si>
    <t>FONDO DA RIPARTIRE PER PROVVEDERE A DOTARE LUOGHI, STRUTTURE E MEZZI DI TRASPORTO DI DEFIBRILLATORI SEMIAUTOMATICI E AUTOMATICI ESTERNI.</t>
  </si>
  <si>
    <t>FONDO DA TRASFERIRE ALLA PRESIDENZA DEL CONSIGLIO DEI MINISTRI PER IL FUNZIONAMENTO DELL'OSSERVATORIO NAZIONALE SULLA CONDIZIONE DELLE PERSONE CON DISABILITA'</t>
  </si>
  <si>
    <t>FONDO DA TRASFERIRE ALLA PRESIDENZA DEL CONSIGLIO DEI MINISTRI PER IL SOSTEGNO DEL RUOLO DI CURA E DI ASSISTENZA DEL CAREGIVER FAMILIARE</t>
  </si>
  <si>
    <t>FONDO DA TRASFERIRE ALLA PRESIDENZA DEL CONSIGLIO DEI MINISTRI PER INTERVENTI A FAVORE DELLE SOCIETA' SPORTIVE DILETTANTISTICHE</t>
  </si>
  <si>
    <t>FONDO DA TRASFERIRE ALLA PRESIDENZA DEL CONSIGLIO DEI MINISTRI PER LA PREVENZIONE DELLA DIPENDENZA DA STUPEFACENTI</t>
  </si>
  <si>
    <t>FONDO DA TRASFERIRE ALLA PRESIDENZA DEL CONSIGLIO DEI MINISTRI PER L'INCLUSIONE DELLE PERSONE SORDE E CON IPOACUSIA</t>
  </si>
  <si>
    <t>FONDO NAZIONALE PER IL SISTEMA INTEGRATO DI EDUCAZIONE E DI ISTRUZIONE</t>
  </si>
  <si>
    <t>FONDO NAZIONALE PER IL SOSTEGNO ALL'ACCESSO ALLE ABITAZIONI IN LOCAZIONE</t>
  </si>
  <si>
    <t>FONDO OCCORRENTE PER IL FINANZIAMENTO DELLE ATTIVITA' DI RICERCA CORRENTE E FINALIZZATA, NONCHE' DI SPERIMENTAZIONE IN MATERIA SANITARIA.</t>
  </si>
  <si>
    <t>FONDO PER IL CONTRASTO AL GIOCO D'AZZARDO PATOLOGICO</t>
  </si>
  <si>
    <t>FONDO PER IL FINANZIAMENTO DEL SISTEMA NAZIONALE DI VALUTAZIONE</t>
  </si>
  <si>
    <t>FONDO PER IL PERSEGUIMENTO DEGLI OBIETTIVI DELL'INIZIATIVA WIFI4EU DELLA COMMISSIONE EUROPEA</t>
  </si>
  <si>
    <t>FONDO PER IL POTENZIAMENTO DELLE INIZIATIVE IN MATERIA DI SICUREZZA URBANA DA PARTE DEI COMUNI</t>
  </si>
  <si>
    <t>FONDO PER LA LIQUIDAZIONE DELL'INDENNITA' ONNICOMPRENSIVA SPETTANTE AL PROPRIETARIO O AL TITOLARE DI ALTRO DIRITTO REALE SULL'IMMOBILE PER IL MANCATO GODIMENTO A CAUSA DEL REATO DI OCCUPAZIONE ABUSIVA</t>
  </si>
  <si>
    <t>FONDO PER LA RIDUZIONE DELLA QUOTA FISSA SULLA RICETTA</t>
  </si>
  <si>
    <t>FONDO PER L'EMERSIONE DEL LAVORO NON REGOLARE</t>
  </si>
  <si>
    <t>FONDO PER L'INNOVAZIONE SOCIALE DA TRASFERIRE ALLA PRESIDENZA DEL CONSIGLIO DEI MINISTRI</t>
  </si>
  <si>
    <t>FONDO UNICO A SOSTEGNO DELL'OPERATIVITA' DEL 112 NUMERO UNICO EUROPEO</t>
  </si>
  <si>
    <t>IMBORSO ALL'UTILE DI GESTIONE RELATIVO ALL'AMMINISTRAZIONE DEL PATRIMONIO DI RILIEVO NATURALISTICO RELATIVO DI PROPRIETA' DEL FONDO EDIFICI PER IL CULTO</t>
  </si>
  <si>
    <t>INTERVENTI PER LA PROMOZIONE E ATTUAZIONE DI INIZIATIVE DI COOPERAZIONE SCIENTIFICA E CULTURALE NELL'AMBITO DELL'ISTRUZIONE UNIVERSITARIA E DELL'ALTA FORMAZIONE ARTISTICA E MUSICALE SUL PIANO INTERNAZIONALE E PER L'ATTUAZIONE DI SCAMBI, DI RICERCHE E DI STUDI ANCHE IN COLLABORAZIONE CON ISTITUTI ED ENTI SPECIALIZZATI IN ATTUAZIONE DELLA NORMATIVA DELLE COMUNITA' EUROPEE E DI IMPEGNI CONNESSI AI PROGRAMMI DEL CONSIGLIO D'EUROPA E DELLA COMUNITA' EUROPEA DELL'OCSE, DELL'UNESCO E DI ALTRE ORGANIZZAZIONI INTERNAZIONALI</t>
  </si>
  <si>
    <t>ONERI DOVUTI ALL'INPS PER I TRASFERIMENTI AI DATORI DI LAVORO</t>
  </si>
  <si>
    <t>PREMIO ALLA NASCITA</t>
  </si>
  <si>
    <t>RIMBORSI ALLE REGIONI ED ALLE PROVINCE AUTONOME DI TRENTO E BOLZANO RELATIVI AGLI ACCERTAMENTI EFFETTUATI PRESSO LE STRUTTURE DEL SERVIZIO SANITARIO NAZIONALE DAI CITTADINI ITALIANI CHE HANNO OPERATO O OPERANO NEI TERRITORI DELLA BOSNIA - HERZEGOVINA E DEL KOSOVO</t>
  </si>
  <si>
    <t>RIMBORSO ALL' I.N.A.I.L. PER PRESTAZIONI EROGATE AGLI ALUNNI E AL PERSONALE A SEGUITO DI INFORTUNI SUBITI NEL CORSO DEL LAVORO DELLE ESERCITAZIONI PRATICHE PREVISTE DAI PROGRAMMI DI INSEGNAMENTO</t>
  </si>
  <si>
    <t>RIMBORSO ALL'I.N.A.I.L. DELLE PRESTAZIONI ASSICURATIVE EROGATE IN RELAZIONE AGLI INFORTUNI SUL LAVORO DEI DIPENDENTI STATALI</t>
  </si>
  <si>
    <t>RIMBORSO ALL'INAIL DELLE PRESTAZIONI ASSICURATIVE EROGATE IN RELAZIONE AGLI INFORTUNI SUL LAVORO DEI DIPENDENTI STATALI.</t>
  </si>
  <si>
    <t>RIMBORSO ALL'INAIL PER PRESTAZIONI EROGATE AGLI ALUNNI E AL PERSONALE A SEGUITO DI INFORTUNI SUBITI NEL CORSO DEL LAVORO DELLE ESERCITAZIONI PRATICHE PREVISTE DAI PROGRAMMI D'INSEGNAMENTO</t>
  </si>
  <si>
    <t>RIMBORSO ALL'INAIL PER PRESTAZIONI EROGATE AGLI ALUNNI E AL PERSONALE A SEGUITO DI INFORTUNI SUBITI NEL CORSO DEL LAVORO O DELLE ESERCITAZIONI PRATICHE PREVISTE DAI PROGRAMMI D'INSEGNAMENTO.</t>
  </si>
  <si>
    <t>RIMBORSO ALL'ISTITUTO NAZIONALE ASSICURAZIONE INFORTUNI SUL LAVORO (INAIL) DELLE PRESTAZIONI SANITARIE ED ECONOMICHE EFFETTUATE A FAVORE DEI CITTADINI ITALIANI AVENTI DIRITTO AD INDENNITA' PER INFORTUNI SUL LAVORO E MALATTIE PROFESSIONALI A CARICO DI ISTITUTI ASSICURATORI GERMANICI ED EX-GERMANICI NONCHE'' DELLE SPESE DI AMMINISTRAZIONE DALL'ISTITUTO STESSO SOSTENUTE IN DIPENDENZA DELLA CONCESSIONE DELLE PRESTAZIONI SUDDETTE.</t>
  </si>
  <si>
    <t>RIMBORSO TRATTAMENTO ECONOMICO FONDAMENTALE DEL PERSONALE IN POSIZIONE DI COMANDO PRESSO LA DIREZIONE GENERALE DELLA COOPERAZIONE ALLO SVILUPPO PROVENIENTE DA AMMINISTRAZIONI PUBBLICHE NON APPARTENENTI AL COMPARTO MINISTERI</t>
  </si>
  <si>
    <t>RIMBORSO TRATTAMENTO ECONOMICO FONDAMENTALE DEL PERSONALE IN POSIZIONE DI COMANDO PRESSO L'AVVOCATURA DELLO STATO PROVENIENTE DA AMM.NI PUBBLICHE NON APPARTENENTI AL COMPARTO MINISTERI.</t>
  </si>
  <si>
    <t>RISORSE DA TRASFERIRE ALL'INPS RELATIVE AL TFR/TFS COMPRENSIVO DEI RELATIVI ONERI FISCALI AL PERSONALE DELL'EX ISTITUTO NAZIONALE PER IL COMMERCIO ESTERO TRANSITATO NEI RUOLI DEL MINISTERO DELLO SVILUPPO ECONOMICO</t>
  </si>
  <si>
    <t>SOMMA DA ASSEGNARE AGLI IRCCS E IZS PER LE ASSUNZIONI DI PERSONALE CON CONTRATTO A TEMPO DETERMINATO NEL RUOLO NON DIRIGENZIALE DELLA RICERCA SANITARIA E DELLE RELATIVE ATTIVITA' DI SUPPORTO</t>
  </si>
  <si>
    <t>SOMMA DA ASSEGNARE ALL' INPS PER GLI ONERI CONNESSI AL FONDO PENSIONI PER GLI SPORTIVI PROFESSIONISTI</t>
  </si>
  <si>
    <t>SOMMA DA ASSEGNARE ALL'AUTORITA' DI DISTRETTO DELL'APPENNINO MERIDIONALE PER L'ASSUNZIONE DI PERSONALE A TEMPO DETERMINATO CON FUNZIONI TECNICHE DI SUPPORTO ALLE ATTIVITA' SVOLTE DAL COMMISSARIO STRAORDINARIO DI GOVERNO</t>
  </si>
  <si>
    <t>SOMMA DA ASSEGNARE ALL'INPS IN FAVORE DEL FONDO DI PREVIDENZA E ASSISTENZA PER I LAVORATORI DELLO SPETTACOLO (EX ENPALS)</t>
  </si>
  <si>
    <t>SOMMA DA CORRISPONDERE ALL'’AGENZIA INDUSTRIE DIFESA PER FAR FRONTE ALLA PROROGA DEI CONTRATTI DEL PERSONALE A TEMPO DETERMINATO</t>
  </si>
  <si>
    <t>SOMMA DA CORRISPONDERE ALLA CROCE ROSSA ITALIANA.</t>
  </si>
  <si>
    <t>SOMMA DA CORRISPONDERE ALLA PRESIDENZA DEL CONSIGLIO DEI MINISTRI PER LA PROMOZIONE E LO SVOLGIMENTO DELLE CELEBRAZIONI A CARATTERE NAZIONALE</t>
  </si>
  <si>
    <t>SOMMA DA DESTINARE ALL'INPS PER L'ATTIVITA' CONNESSA AL RILASCIO DELLE DICHIARAZIONI ISEE</t>
  </si>
  <si>
    <t>SOMMA DA DESTINARE ALL'ISTITUTO SUPERIORE DI SANITA' PER UN PROGRAMMA STRAORDINARIO DI RICERCA ONCOTECNOLOGICA</t>
  </si>
  <si>
    <t>SOMMA DA DESTINARE PER IL SOSTEGNO DEL REDDITO E DELL'OCCUPAZIONE E DELLA RICONVERSIONE E RIQUALIFICAZIONE DEL PERSONALE DEL SETTORE DEL TRASPORTO AEREO</t>
  </si>
  <si>
    <t>SOMMA DA EROGARE ALLA GESTIONE COMMISSARIALE DEL FONDO GESTIONE ISTITUTI CONTRATTUALI LAVORATORI PORTUALI IN LIQUIDAZIONE PER GLI INTERVENTI NEL SETTORE MARITTIMO</t>
  </si>
  <si>
    <t>SOMMA DA EROGARE ALL'ENTE PUBBLICO ECONOMICO AGENZIA DEL DEMANIO.</t>
  </si>
  <si>
    <t>SOMMA DA EROGARE PER IL FINANZIAMENTO DI PROGETTI ELABORATI DAI COMUNI DELLE REGIONI MERIDIONALI PER L'ATTUAZIONE DI INTERVENTI DI PREVENZIONE DELLA DELINQUENZA E DI RISOCIALIZZAZIONE NELL'AREA PENALE MINORILE</t>
  </si>
  <si>
    <t>SOMMA DA EROGARE PER LA COPERTURA DEGLI ONERI DERIVANTI DALLE INDENNITA' CONCESSE A FAVORE DEI GENITORI E FAMILIARI DI PERSONE HANDICAPPATE AI SENSI DELL'ARTICOLO 33 DELLA LEGGE 5 FEBBRAIO 1992, N. 104</t>
  </si>
  <si>
    <t>SOMMA DA TRASFERIRE AL COMMISSARIO DELEGATO PER INTERVENTI DI PROGETTAZIONE E RIPRISTINO DI OPERE A MARE IN SEGUITO AGLI ECCEZIONALI EVENTI MARINI NELLA REGIONE LIGURIA NEL MESE DI OTTOBRE 2018</t>
  </si>
  <si>
    <t>SOMMA DA TRASFERIRE ALLA PRESIDENZA DEL CONSIGLIO DEI MINISTRI A SOSTEGNO DEL POTENZIAMENTO DEL MOVIMENTO SPORTIVO ITALIANO</t>
  </si>
  <si>
    <t>SOMMA DA TRASFERIRE ALLA PRESIDENZA DEL CONSIGLIO DEI MINISTRI PER IL CONSIGLIO NAZIONALE DEI GIOVANI</t>
  </si>
  <si>
    <t>SOMMA DA TRASFERIRE ALLA PRESIDENZA DEL CONSIGLIO DEI MINISTRI PER IL CONTRIBUTO ALLA WORLD ANTI-DOPING AGENCY (WADA)</t>
  </si>
  <si>
    <t>SOMMA DA TRASFERIRE ALLA PRESIDENZA DEL CONSIGLIO DEI MINISTRI PER IL RILASCIO DELLA CARTA EUROPEA PER LA DISABILITA'</t>
  </si>
  <si>
    <t>SOMMA DA TRASFERIRE ALLA PRESIDENZA DEL CONSIGLIO DEI MINISTRI PER LA CORRESPONSIONE DELL'ASSEGNO "GIULIO ONESTI" A FAVORE DEGLI SPORTIVI ITALIANI CHE VERSINO IN CONDIZIONE DI GRAVE DISAGIO ECONOMICO</t>
  </si>
  <si>
    <t>SOMMA DA TRASFERIRE ALLA PRESIDENZA DEL CONSIGLIO DEI MINISTRI PER LA STRUTTURA DI MISSIONE, DENOMINATA INVESTITALIA , PER IL COORDINAMENTO DELLE POLITICHE DI GOVERNO E DELL'INDIRIZZO POLITICO E AMMINISTRATIVO IN MATERIA DI INVESTIMENTI PUBBLICI E PRIVATI</t>
  </si>
  <si>
    <t>SOMMA DA TRASFERIRE ALLA PRESIDENZA DEL CONSIGLIO DEI MINISTRI PER LA VALORIZZAZIONE E LA PROMOZIONE DELLE AREE TERRITORIALI SVANTAGGIATE CONFINANTI CON LE REGIONI A STATUTO SPECIALE E LE PROVINCIE AUTONOME DI TRENTO E BOLZANO</t>
  </si>
  <si>
    <t>SOMMA DA TRASFERIRE ALLA PRESIDENZA DEL CONSIGLIO DEI MINISTRI PER MILAN CENTER FOR FOOD LAW AND POLICY</t>
  </si>
  <si>
    <t>SOMMA DA TRASFERIRE ALL'AGENZIA PER LA COESIONE TERRITORIALE PER IL FUNZIONAMENTO DEL NUCLEO DI VERIFICA E CONTROLLO (NUVEC)</t>
  </si>
  <si>
    <t>SOMMA DA TRASFERIRE ALL'AGENZIA PER L'ITALIA DIGITALE PER LA REALIZZAZIONE DEL FASCICOLO SANITARIO ELETTRONICO</t>
  </si>
  <si>
    <t>SOMMA DA TRASFERIRE ALLE UNIVERSITA' IN OCCASIONE DELL'OTTAVO CENTENARIO</t>
  </si>
  <si>
    <t>SOMMA DA UTILIZZARE PER IL SOSTEGNO ALL'ISTRUZIONE ATTRAVERSO IL FINANZIAMENTO ALLE REGIONI E ALLE PROVINCE AUTONOME DI TRENTO E BOLZANO PER L'ASSEGNAZIONE DI BORSE DI STUDIO OVVERO ATTRAVERSO LA FRUIZIONE DELLA BORSA DI STUDIO MEDIANTE DETRAZIONE DI IMPOSTA PER UNA SOMMA EQUIVALENTE</t>
  </si>
  <si>
    <t>SOMME DA ASSEGNARE ALL'AGENZIA DEL DEMANIO PER IL PAGAMENTO DEI CANONI DI LOCAZIONE PER SPAZI LIBERI DEGLI IMMOBILI CONFERITI E/O TRASFERITI AI FONDI COMUNI D'INVESTIMENTO IMMOBILIARE FIP E PATRIMONIO 1.</t>
  </si>
  <si>
    <t>SOMME DA ASSEGNARE ALL'AGENZIA DELLE ENTRATE PER IL PAGAMENTO ALL'AGENZIA DEL DEMANIO DEI CANONI DI LOCAZIONE PER GLI IMMOBILI ASSEGNATI ALLE AMMINISTRAZIONI DELLO STATO</t>
  </si>
  <si>
    <t>SOMME DA ASSEGNARE ALL'AGENZIA NAZIONALE PER LA SICUREZZA DELLE FERROVIE E DELLE INFRASTRUTTURE STRADALI E AUTOSTRADALI (ANSFISA)</t>
  </si>
  <si>
    <t>SOMME DA ASSEGNARE ALLE AUTORITA' DI BACINO PER LO SVOLGIMENTO DELLE FUNZIONI DI VALORIZZAZIONE DEI BENI AMBIENTALI E FLUVIALI, NONCHE' PER IL MONITORAGGIO AMBIENTALE, PER LA PREVISIONE E LA GESTIONE DELLE PIENE E DELLE MAGRE</t>
  </si>
  <si>
    <t>SOMME DA ASSEGNARE ALLE REGIONI E ALLE PROVINCE AUTONOME DI TRENTO E BOLZANO DA DESTINARE ALLA GESTIONE DELLE ANAGRAFI VACCINALI REGIONALI PER IL POPOLAMENTO DELL'ANAGRAFE NAZIONALE VACCINI</t>
  </si>
  <si>
    <t>SOMME DA ASSEGNARE ALLE REGIONI E ALLE PROVINCE AUTONOME DI TRENTO E BOLZANO DA DESTINARE ALLA SICUREZZA DELLE RETI E DEI SISTEMI INFORMATIVI</t>
  </si>
  <si>
    <t>SOMME DA ASSEGNARE ALL'ENTE PARCO NAZIONALE DEL VESUVIO E ALLA "FONDAZIONE GRAN SASSO D'ITALIA"</t>
  </si>
  <si>
    <t>SOMME DA ATTRIBUIRE ALL'INPS PER IL RICONOSCIMENTO DELLA PRETESA ECONOMICA A FAVORE DEI RICORRENTI, IN CONNESSIONE CON L'ESTINZIONE DI DIRITTO DEI PROCESSI IN MATERIA PREVIDENZIALE PENDENTI NEL PRIMO GRADO DI GIUDIZIO ALLA DATA DEL 31/12/2010, PER I QUALI, A TALE DATA, NON SIA INTERVENUTA SENTENZA</t>
  </si>
  <si>
    <t>SOMME DA CORRISPONDERE ALL'INPS A PARZIALE COMPENSAZIONE DELLA RIDUZIONE DEGLI EFFETTI DERIVANTI DALL'AUMENTO CONTRIBUTIVO AI LAVORATORI ISCRITTI ALL'ASSICURAZIONE GENERALE OBBLIGATORIA, NONCHE' A QUELLI ISCRITTI ALLA GESTIONE AUTONOMA E A QUELLA SEPARATA</t>
  </si>
  <si>
    <t>SOMME DA DESTINARE A INTERVENTI DI SOSTEGNO A FAVORE DELLE POPOLAZIONI APPARTENENTI A MINORANZE CRISTIANE OGGETTO DI PERSECUZIONI NELLE AREE DI CRISI.</t>
  </si>
  <si>
    <t>SOMME DA DESTINARE AGLI ENTI LOCALI DELLA REGIONE SICILIA, QUALE RISTORO PER LE MAGGIORI SPESE SOTENUTE PER L'ACCOGLIENZA DEI PROFUGHI E RIFUGIATI EXTRACOMUNITARI</t>
  </si>
  <si>
    <t>SOMME DA DESTINARE AGLI ENTI LOCALI PER FRONTEGGIARE GLI ONERI DERIVANTI DA CONTENZIOSI RELATIVI ALL'ATTRIBUZIONE DI PREGRESSI CONTRIBUTI ERARIALI CONSEGUENTI ALLA SOPPRESSIONE O ALLA RIMODULAZIONE DI IMPOSTE LOCALI</t>
  </si>
  <si>
    <t>SOMME DA DESTINARE ALLA REVISIONE DELL'USO DEI MEDICINALI PER PAZIENTI AFFETTI DA ASMA</t>
  </si>
  <si>
    <t>SOMME DA DESTINARE ALLE PROVINCE IN DISSESTO OPPURE CHE HANNO PRESENTATO E/O APPROVATO IL PIANO DI RIEQUILIBRIO FINANZIARIO PLURIENNALE</t>
  </si>
  <si>
    <t>SOMME DA DESTINARE PER IL RIPRISTINO AMBIENTALE DELLE AREE COLPITE DAGLI EVENTI ATMOSFERICI E PER IL SOSTEGNO DELLA FILIERA DEL LEGNO</t>
  </si>
  <si>
    <t>SOMME DA TRASFERIRE ALLE REGIONI E ALLE PROVINCE AUTONOME DI TRENTO E BOLZANO PER PROMUOVERE SPECIFICHE CAMPAGNE DI VALORIZZAZIONE DEL TERRITORIO ATTRAVERSO LE PRODUZIONI AGROALIMENTARI LOCALI</t>
  </si>
  <si>
    <t>SOMME DA TRASFERIRE ALL'INPS A RISTORO DELLE MINORI ENTRATE DELL'ENTE PER EFFETTO DELLA DESTINAZIONE AL FINANZIAMENTO DELLA COVIP DI QUOTA PARTE DEL CONTRIBUTO DI SOLIDARIETA' DI CUI AL COMMA 1 DELL'ARTICOLO 16 DEL DECRETO LEGISLATIVO N. 252 DEL 2005</t>
  </si>
  <si>
    <t>SOMME DA TRASFERIRE ALL'INPS PER IL FINANZIAMENTO DEGLI ONERI DERIVANTI DALLA DEFINIZIONE DI CONTENZIOSI RELATIVI ALLA CONCESSIONE DI SGRAVI CONTRIBUTIVI</t>
  </si>
  <si>
    <t>SOMME DESTINATE A GARANTIRE LA CONTINUITA' TERRITORIALE NONCHE' UN COMPLETO ED EFFICACE SISTEMA DI COLLEGAMENTI AEREI PER L'AEROPORTO DI CROTONE</t>
  </si>
  <si>
    <t>SOMME DESTINATE AD ANTICIPAZIONI A FAVORE DEGLI ENTI LOCALI COMMISSARIATI PER FAVORIRE IL RIPRISTINO DELLA LEGALITA'</t>
  </si>
  <si>
    <t>SOMME DESTINATE ALL'AVVIO DEL PIANO NAZIONALE PER LA REALIZZAZIONE DI INTERVENTI DI RIMPATRIO VOLONTARIO ASSISTITO COMPRENSIVI DI MISURE DI REINTEGRAZIONE E DI REINSERIMENTO DEI RIMPATRIATI NEL PAESE DI ORIGINE</t>
  </si>
  <si>
    <t>SOMME OCCORRENTI PER GLI ACCORDI DI CONTRATTI DI SOLIDARIETA'</t>
  </si>
  <si>
    <t>SOMME PER IL SOSTEGNO DEI TERRITORI SOGGETTI A DANNI CONSEGUENTI ALLE LIMITAZIONI IMPOSTE DALLE ATTIVITA' OPERATIVE MILITARI DI CUI ALLA RISOLUZIONE ONU N. 1973.</t>
  </si>
  <si>
    <t>SOMME PER LA REALIZZAZIONE DI INIZIATIVE CULTURALI E DI SPETTACOLO A MATERA, DESIGNATA CAPITALE EUROPEA DELLA CULTURA PER IL 2019</t>
  </si>
  <si>
    <t>SOMME RELATIVE AL FINANZIAMENTO DEI SERVIZI DI TRASPORTI AGGIUNTIVI PER FRONTEGGIARE LE CRITICITA' TRASPORTISTICHE CONSEGUENTI AL CROLLO DEL TRATTO "PONTE MORANDI"</t>
  </si>
  <si>
    <t>SPESE DI FUNZIONAMENTO DEL CENTRO INTERNAZIONALE - RADIO MEDICO C.I.R.M.</t>
  </si>
  <si>
    <t>SPESE PER LA SISTEMAZIONE E LIQUIDAZIONE DELLE POSIZIONI DEBITORIE RELATIVE AI DANNI DI GUERRA NON ANCORA DEFINITE</t>
  </si>
  <si>
    <t>SPESE PER VIAGGI FERROVIARI E AEREI SU TERRITORI NAZIONALI DEI MEMBRI DEL PARLAMENTO EUROPEO SPETTANTI ALL'ITALIA</t>
  </si>
  <si>
    <t>SPESE RELATIVE AL CORSO DI SPECIALIZZAZIONE PER L'INSEGNAMENTO SECONDARIO</t>
  </si>
  <si>
    <t>SPESE RELATIVE ALLA CORRESPONSIONE DELLE COMPETENZE FISSE ED ACCESSORIE AL PERSONALE IN POSIZIONE DI COMANDO AI SENSI DEL D.L. 73/2017 CONVERTITO CON MODIFICHE DALLA LEGGE 119/2017 ART. 5-TER DA RIMBORSARE ALLE AMMINISTRAZIONI DI APPARTENENZA</t>
  </si>
  <si>
    <t>STANZIAMENTO FINANZIATO CON LA RIASSEGNAZIONE ALLA SPESA DELLE ENTRATE RELATIVE AD UNA QUOTA PARI A EURO 0,70 DELL'IMPOSTA SUL VALORE AGGIUNTO INCLUSA NEL COSTO DELLA CARTA D'IDENTITA' ELETTRONICA DA ASSEGNARE AI COMUNI PER LA COPERTURA DELLE SPESE CONNESSE ALLA GESTIONE E DISTRIBUZIONE DEL DOCUMENTO</t>
  </si>
  <si>
    <t>TRASFERIMENTI A ISTITUZIONI CULTURALI PER L'ALLESTIMENTO DI MOSTRE BIBLIOGRAFICHE VIRTUALI FINALIZZATE ALLA PROMOZIONE DELLA LINGUA E CULTURA ITALIANA ALL'ESTERO</t>
  </si>
  <si>
    <t>TRASFERIMENTO AI COMUNI DELLA QUOTA DEL FONDO DI MOBILITA' ACCANTONATA AI SENSI DELL'ARTICOLO 3, COMMA 138, DELLA LEGGE 244/2007 PER I RINNOVI CONTRATTUALI DEI SEGRETARI COMUNALI E PROVINCIALI</t>
  </si>
  <si>
    <t>Variazioni c/residui</t>
  </si>
  <si>
    <t>Pagamenti residui</t>
  </si>
  <si>
    <t>Residui rimasti da pagare</t>
  </si>
  <si>
    <t>Residui totali</t>
  </si>
  <si>
    <t>MINISTERO DEL LAVORO E DELLE POLITICHE SOCIALI</t>
  </si>
  <si>
    <t>MINISTERO DELLA DIFESA</t>
  </si>
  <si>
    <t>MINISTERO DELLA GIUSTIZIA</t>
  </si>
  <si>
    <t>MINISTERO DELLA SALUTE</t>
  </si>
  <si>
    <t>MINISTERO DELLE INFRASTRUTTURE E DEI TRASPORTI</t>
  </si>
  <si>
    <t>MINISTERO DELL'ECONOMIA E DELLE FINANZE</t>
  </si>
  <si>
    <t>MINISTERO DELL'INTERNO</t>
  </si>
  <si>
    <t>MINISTERO DELLO SVILUPPO ECONOMICO</t>
  </si>
  <si>
    <t>Ministeri</t>
  </si>
  <si>
    <t>ANNUALITA' PER GLI INTERVENTI DI COMPETENZA DEGLI ENTI LOCALI</t>
  </si>
  <si>
    <t>ANNUALITA' QUINDICENNALI PER GLI INTERVENTI CONNESSI ALL'ATTUAZIONE DEL PIANO NAZIONALE PER LA SICUREZZA STRADALE</t>
  </si>
  <si>
    <t>ANNUALITA' QUINDICENNALI PER GLI INTERVENTI STRAORDINARI VOLTI ALL'ADEGUAMENTO DELLE DOTAZIONI INFRASTRUTTURALI DELLA CITTA' DI PARMA</t>
  </si>
  <si>
    <t>ANNUALITA' QUINDICENNALI PER INTERVENTI DI COMPETENZA DELLA REGIONE VENETO PER LA REALIZZAZIONE DEL PROGETTO INTEGRATO CON IL COMUNE DI VENEZIA FINALIZZATO ALLA MANUTENZIONE DEI RII E ALLA TUTELA E CONSERVAZIONE DEL PATRIMONIO EDILIZIO PROSPICIENTE</t>
  </si>
  <si>
    <t>ATTUAZIONE DEL FEDERALISMO AMMINISTRATIVO PER LE REGIONI A STATUTO SPECIALE PER INTERVENTI DI TUTELA AMBIENTALE</t>
  </si>
  <si>
    <t>ATTUAZIONE DEL FEDERALISMO AMMINISTRATIVO PER LE REGIONI A STATUTO SPECIALE PER LA TUTELA DEL RISCHIO IDROGEOLOGICO</t>
  </si>
  <si>
    <t>CONCORSI E SUSSIDI PER L'ESECUZIONE DI OPERE DI EDILIZIA SCOLASTICA D'INTERESSE DI ENTI LOCALI MEDIANTE LA CORRESPONSIONE DI CONTRIBUTI PER TRENTACINQUE ANNI</t>
  </si>
  <si>
    <t>CONCORSO DELLO STATO ALLA SPESA PER LA REALIZZAZIONE DI SISTEMI DI TRASPORTO RAPIDO DI MASSA A GUIDA VINCOLATA E DI TRANVIE VELOCI NELLE AREE URBANE</t>
  </si>
  <si>
    <t>CONCORSO DELLO STATO PER INTERVENTI PER ALLOGGI E RESIDENZE PER GLI STUDENTI UNIVERSITARI, DI CUI ALL'ARTICOLO 1, COMMA1, DELLA LEGGE 14 NOVEMBRE 2000, N. 338</t>
  </si>
  <si>
    <t>CONTRIBUTI A FAVORE DEGLI ISTITUTI DI RICERCA E SPERIMENTAZIONE AGRARIA PER LA REALIZZAZIONE DI PROGETTI SPECIALI IN AGRICOLTURA E PER LA TUTELA DELLA SALUTE DEI CONSUMATORI PER L'EDUCAZIONE ALIMENTARE</t>
  </si>
  <si>
    <t>CONTRIBUTI AD ENTI ED ORGANISMI SPECIALIZZATI PER INTERVENTI VOLTI AD ACCERTARE LA QUALITA' DEL MATERIALE SEMINALE DEL BESTIAME, NONCHE' ALLA RACCOLTA ED ALLA INFORMATIZZAZIONE DEI DATI SULLA RIPRODUZIONE ANIMALE, NEL QUADRO DELL'APPLICAZIONE DELLA LEGGE N. 30/1991 SULLA DISCIPLINA DELLA RIPRODUZIONE ANIMALE.</t>
  </si>
  <si>
    <t>CONTRIBUTI AGLI INVESTIMENTI AGLI ENTI PRODUTTORI DI SERVIZI ECONOMICI DA DESTINARE AD UN PROGRAMMA DI INTERVENTI DI SICUREZZA STRADALE ED ALLA MESSA IN SICUREZZA DI TRATTE STRADALI</t>
  </si>
  <si>
    <t>CONTRIBUTI AI COMUNI, COMPRESI NELLE ZONE A RISCHIO SISMICO 1, A RISTORO DELLE SPESE DI PROGETTAZIONE DEFINITVA ED ESECUTIVA RELATIVA AD INTERVENTI DI OPERE PUBBLICHE</t>
  </si>
  <si>
    <t>CONTRIBUTI ALLE REGIONI PER ONERI DI AMMORTAMENTO MUTUI PER L'EDILIZIA SCOLASTICA</t>
  </si>
  <si>
    <t>CONTRIBUTI ERARIALI A FAVORE DEGLI ENTI LOCALI TITOLARI DI CONTRATTI DI SERVIZIO DI PUBBLICO TRASPORTO</t>
  </si>
  <si>
    <t>CONTRIBUTI ERARIALI A FAVORE DELLE REGIONI TITOLARI DI CONTRATTI DI SERVIZIO DI PUBBLICO TRASPORTO</t>
  </si>
  <si>
    <t>CONTRIBUTI PER INTERVENTI DI EDILIZIA IN FAVORE DELLE AFAM</t>
  </si>
  <si>
    <t>CONTRIBUTI PER INTERVENTI DI EDILIZIA UNIVERSITARIA</t>
  </si>
  <si>
    <t>CONTRIBUTI PER LA RICERCA SCIENTIFICA</t>
  </si>
  <si>
    <t>CONTRIBUTI PER L'ACQUISTO E LA SOSTITUZIONE DI AUTOBUS, NONCHE' PER L'ACQUISTO DI ALTRI MEZZI DI TRASPORTO PUBBLICO DI PERSONE</t>
  </si>
  <si>
    <t>CONTRIBUTI QUINDICENNALI PER LA REALIZZAZIONE DI OPERE INFRASTRUTTURALI E VIARIE NELLE PROVINCE DI VARESE E COMO ATTE AD AGEVOLARE GLI INSEDIAMENTI NELLE STRUTTURE UNIVERSITARIE</t>
  </si>
  <si>
    <t>CONTRIBUTI TRENTACINQUENNALI PER L'ESECUZIONE DI OPERE DI EDILIZIA OSPEDALIERA E PER LE SPESE DI REVISIONE DEI PREZZI CONTRATTUALI DI OPERE GIA' ESEGUITE ED AMMESSE IN PRECEDENZA AL CONTRIBUTO DELLO STATO.</t>
  </si>
  <si>
    <t>CONTRIBUTI TRENTENNALI IN ANNUALITA', IN SEMESTRALITA' O IN RATE COSTANTI AI PROPRIETARI CHE PROVVEDONO ALLA RICOSTRUZIONE ED ALLA RIPARAZIONE DEI LORO FABBRICATI DISTRUTTI O DANNEGGIATI DALLA GUERRA PER DESTINARLI ALLE PERSONE RIMASTE SENZA TETTO, NONCHE' CONTRIBUTI AI PROPRIETARI STESSI NELLE ANNUALITA' DI AMMORTAMENTO DEI MUTUI CONTRATTI.</t>
  </si>
  <si>
    <t>CONTRIBUTO A FAVORE DEL COMUNE DI ROMA CAPITALE PER LA REALIZZAZIONE DI INVESTIMENTI RELATIVI ALLO SVOLGIMENTO DEL GIUBILEO STRAORDINARIO DELLA MISERICORDIA</t>
  </si>
  <si>
    <t>CONTRIBUTO AL CENTRO DI GEOMORFOLOGIA INTEGRATA PER L'AREA DEL MEDITERRANEO PER IL MONITORAGGIO DEL RISCHIO SISMICO</t>
  </si>
  <si>
    <t>CONTRIBUTO ALL'ENTE PER LE NUOVE TECNOLOGIE, L'ENERGIA E L'AMBIENTE (E.N.E.A.).</t>
  </si>
  <si>
    <t>FINANZIAMENTO DEL PIANO TRIENNALE DI RICERCA STRAORDINARIO DEL CREA</t>
  </si>
  <si>
    <t>FONDO INTEGRATIVO SPECIALE PER LA RICERCA</t>
  </si>
  <si>
    <t>FONDO ORDINARIO PER GLI ENTI E LE ISTITUZIONI DI RICERCA</t>
  </si>
  <si>
    <t>FONDO PER GLI INTERVENTI DI MANUTENZIONE E DI RECUPERO DI ALLOGGI ABITATIVI PRIVI DI SOGGETTI ASSEGNATARI</t>
  </si>
  <si>
    <t>FONDO PER GLI INVESTIMENTI DELL'ANAS</t>
  </si>
  <si>
    <t>FONDO PER GLI INVESTIMENTI NELLA RICERCA SCIENTIFICA E TECNOLOGICA</t>
  </si>
  <si>
    <t>FONDO PER IL FINANZIAMENTO DEGLI INTERVENTI A FAVORE DELLA MOBILITA' CICLISTICA</t>
  </si>
  <si>
    <t>FONDO PER IL FINANZIAMENTO DEGLI INTERVENTI DI ADEGUAMENTO DEI PORTI</t>
  </si>
  <si>
    <t>FONDO PER IL FINANZIAMENTO DI PROGETTI INNOVATIVI, ANCHE RELATIVI ALLA RICERCA E ALLO SVILUPPO TECNOLOGICO NEL CAMPO DELLA SHELF LIFE DEI PRODOTTI ALIMENTARI E DEL CONFEZIONAMENTO DEI MEDESIMI, FINALIZZATI ALLA LIMITAZIONE DEGLI SPRECHI E ALL'IMPIEGO DELLE ECCEDENZE</t>
  </si>
  <si>
    <t>FONDO PER INCENTIVARE LE MISURE DI INTERVENTI DI PROMOZIONE DELLO SVILUPPO SOSTENIBILE</t>
  </si>
  <si>
    <t>FONDO PER LA PROGETTAZIONE DEGLI INTERVENTI CONTRO IL DISSESTO IDROGEOLOGICO</t>
  </si>
  <si>
    <t>FONDO PER LA PROGETTAZIONE E LA REALIZZAZIONE DI CICLOVIE TURISTICHE DI CICLOSTAZIONI NONCHE' PER LA PROGETTAZIONE E LA REALIZZAZIONE DI INTERVENTI CONCERNENTI LA SICUREZZA DELLA CICLABILITA' CITTADINA</t>
  </si>
  <si>
    <t>FONDO PER LA PROMOZIONE DEL MADE IN ITALY</t>
  </si>
  <si>
    <t>FONDO PER LA PROMOZIONE DI INTERVENTI DI RIDUZIONE E PREVENZIONE DELLA PRODUZIONE DI RIFIUTI E PER LO SVILUPPO DI NUOVE TECNOLOGIE DI RICICLAGGIO E SMALTIMENTO</t>
  </si>
  <si>
    <t>FONDO PER LA PROMOZIONE E IL SOSTEGNO ALLO SVILUPPO DEL TRASPORTO PUBBLICO LOCALE</t>
  </si>
  <si>
    <t>FONDO PER LA REALIZZAZIONE DEL SISTEMA TESSERA SANITARIA: CONVENZIONE CON L'AGENZIA DELLE ENTRATE E SOGEI; CONTRIBUTI AI FARMACISTI E AI MEDICI CONVENZIONATI</t>
  </si>
  <si>
    <t>FONDO PER LA RICERCA AI FINI DEGLI INTERVENTI VOLTI AL CONTRASTO DI EMERGENZE FITOSANITARIE. CONTRASTO ALLA DIFFUSIONE, STUDIO DELLA BIOETOLOGIA, CONFIGURAZIONE DELLE STRATEGIE ECOCOMPATIBILI DI PROFILASSI E TERAPIA E CONTENIMENTO DELLE INFESTAZIONI.</t>
  </si>
  <si>
    <t>FONDO PER LA SALVAGUARDIA DEGLI AGRUMETI CARATTERISTICI</t>
  </si>
  <si>
    <t>FONDO PER LA TUTELA DELLA BIODIVERSITA' DI INTERESSE AGRICOLO E ALIMENTARE</t>
  </si>
  <si>
    <t>FONDO PER L'ACQUISTO DI VEICOLI ADIBITI AL MIGLIORAMENTO DEI SERVIZI OFFERTI PER IL TRASPORTO PUBBLICO LOCALE</t>
  </si>
  <si>
    <t>FONDO PER L'ATTUAZIONE DEL PIANO NAZIONALE DI EDILIZIA ABITATIVA</t>
  </si>
  <si>
    <t>FONDO PER L'ATTUAZIONE DEL PIANO NAZIONALE PER LE CITTA'</t>
  </si>
  <si>
    <t>FONDO PER LE INFRASTRUTTURE PORTUALI</t>
  </si>
  <si>
    <t>FONDO PER LE RETI METROPOLITANE IN COSTRUZIONE IN AREE METROPOLITANE</t>
  </si>
  <si>
    <t>FONDO PER LO SVILUPPO DELL'IMPRENDITORIA GIOVANILE IN AGRICOLTURA - PROGETTI DI RICERCA</t>
  </si>
  <si>
    <t>FONDO PER LO SVILUPPO E LA COESIONE</t>
  </si>
  <si>
    <t>FONDO PER LO SVILUPPO STRUTTURALE, ECONOMICO E SOCIALE DEI PICCOLI COMUNI.</t>
  </si>
  <si>
    <t>FONDO UNICO PER L'EDILIZIA SCOLASTICA</t>
  </si>
  <si>
    <t>INTERVENTI A FAVORE DELLE NUOVE LINEE METROPOLITANE M4 E M5 DI MILANO</t>
  </si>
  <si>
    <t>INTERVENTI DI MESSA IN SICUREZZA DEL TERRITORIO CONTRO IL DISSESTO IDROGEOLOGICO</t>
  </si>
  <si>
    <t>INTERVENTI DI RIMOZIONE O DI DEMOLIZIONE, DA PARTE DEI COMUNI, DI OPERE E IMMOBILI REALIZZATI, IN AREE SOGGETTE A RISCHIO IDROGEOLOGICO</t>
  </si>
  <si>
    <t>INTERVENTI IN FAVORE DI GRANDI STAZIONI PER LA RIQUALIFICAZIONE ED ACCESSIBILITA' ALLE GRANDI STAZIONI FERROVIARIE</t>
  </si>
  <si>
    <t>INTERVENTI PER I SERVIZI DI ASSISTENZA AI SITI ITALIANI POSTI SOTTO LA TUTELA DELL'UNESCO</t>
  </si>
  <si>
    <t>INTERVENTI PER IL DISINQUINAMENTO E PER IL MIGLIORAMENTO DELLA QUALITA' DELL'ARIA</t>
  </si>
  <si>
    <t>INTERVENTI PER IL RESTAURO, LA CONSERVAZIONE E LA VALORIZZAZIONE DI BENI CULTURALI DI PROPRIETA' NON STATALE DEGLI ISTITUTI DIPENDENTI CON FUNZIONE DI ALTA FORMAZIONE E RICERCA NEL SETTORE DEL RESTAURO E DELLA CATALOGAZIONE</t>
  </si>
  <si>
    <t>INTERVENTI PER LA MESSA IN SICUREZZA DELLE FERROVIE NON INTERCONNESSE</t>
  </si>
  <si>
    <t>INTERVENTI PER LA PROMOZIONE E L'ISTITUZIONE DI AREE MARINE PROTETTE</t>
  </si>
  <si>
    <t>INTERVENTI PER LA TUTELA DEL RISCHIO IDROGEOLOGICO E RELATIVE MISURE DI SALVAGUARDIA</t>
  </si>
  <si>
    <t>MOBILITA' SOSTENIBILE TRA I CENTRI ABITATI LUNGO L'ASSE FERROVIARIO BOLOGNA-VERONA</t>
  </si>
  <si>
    <t>PIANI DISINQUINAMENTO PER IL RECUPERO AMBIENTALE</t>
  </si>
  <si>
    <t>POTENZIAMENTO DEL SISTEMA DEI CONTROLLI NEL SETTORE FITOSANITARIO</t>
  </si>
  <si>
    <t>QUOTE COSTANTI PER L'ESTINZIONE DEI MUTUI CONTRATTI DAGLI ENTI TERRITORIALI E LOCALI PER LA REALIZZAZIONE DEGLI INTERVENTI PREVISTI DAL PIANO STRAORDINARIO DI COMPLETAMENTO E RAZIONALIZZAZIONE DEI SISTEMI DI COLLETTAMENTO E DEPURAZIONE, DAL PROGRAMMA NAZIONALE DI BONIFICA E RIPRISTINO AMBIENTALE DEI SITI INQUINATI, DAGLI ACCORDI E CONTRATTI DI PROGRAMMA ATTINENTI AL CICLO DI GESTIONE DEI RIFIUTI, NONCHE' PER GLI IMPEGNI ATTUATIVI DEL PROTOCOLLO DI KYOTO SUI CAMBIAMENTI CLIMATICI</t>
  </si>
  <si>
    <t>REALIZZAZIONE DI INTERVENTI NEL CAMPO DELLA CONSERVAZIONE DELLA NATURA, FINALIZZATI ALLA ISTITUZIONE, PROMOZIONE E FUNZIONAMENTO DI PARCHI NAZIONALI</t>
  </si>
  <si>
    <t>SOMMA DA ASSEGNARE ALL'AGENZIA DEL DEMANIO AI FINI DEL PAGAMENTO DELLE SPESE DI MANUTENZIONE E MESSA A NORMA DEGLI IMMOBILI IN USO CONFERITI O TRASFERITI AI FONDI COMUNI DI INVESTIMENTO IMMOBILIARE</t>
  </si>
  <si>
    <t>SOMMA DA ASSEGNARE PER IL COMPLETAMENTO E OTTIMIZZAZIONE DELLA TO-MI CON VIABILITA' LOCALE MEDIANTE L'INTERCONESSIONE TRA LA SS. 32 E LA SP. 299, TANGENZIALE DI NOVARA.</t>
  </si>
  <si>
    <t>SOMMA DA ATTRIBUIRE AI COMUNI DI CONFINE QUALE COMPENSAZIONE FINANZIARIA DOVUTA DAI COMPETENTI ORGANI SVIZZERI PER L'IMPOSIZIONE OPERATA SULLE REMUNERAZIONI DEI LAVORATORI FRONTALIERI ITALIANI, DA DESTINARE ALLA CREAZIONE OD AL POTENZIAMENTO DI OPERE, DI SERVIZI PUBBLICI E DI INFRASTRUTTURE</t>
  </si>
  <si>
    <t>SOMMA DA ATTRIBUIRE ALL'AGENZIA DEL DEMANIO PER L'ACQUISTO DI BENI IMMOBILI, PER LA MANUTENZIONE, LA RISTRUTTURAZIONE, IL RISANAMENTO E LA VALORIZZAZIONE DEI BENI DEL DEMANIO E DEL PATRIMONIO IMMOBILIARE STATALE PER GLI INTERVENTI SUGLI IMMOBILI CONFISCATI ALLA CRIMINALITA' ORGANIZZATA</t>
  </si>
  <si>
    <t>SOMMA DA EROGARE PER INTERVENTI IN MATERIA DI EDILIZIA SANITARIA PUBBLICA</t>
  </si>
  <si>
    <t>SOMMA DA EROGARE PER LA RISTRUTTURAZIONE E LA RIQUALIFICAZIONE DEL SETTORE DEL TRASPORTO MERCI DELLE PICCOLE E MEDIE IMPRESE NELLA REGIONE SICILIA</t>
  </si>
  <si>
    <t>SOMMA DA TRASFERIRE AL COMUNE DI PARMA PER LA COSTRUZIONE DELLA NUOVA SEDE DELLA SCUOLA PER L'EUROPA DI PARMA</t>
  </si>
  <si>
    <t>SOMME DA ASSEGNARE AL SISTEMA METROPOLITANA DI TORINO, LINEA 1, TRATTA 3, COLLEGNO CASCINA VICA, 1^ FASE FUNZIONALE ACQUISTO E POSA IN OPERA DEL SISTEMA VAL E PROGETTAZIONE PRELIMINARE E PROSPEZIONI LINEA 2 TORINO REBAUDENGO MIRAFIORI</t>
  </si>
  <si>
    <t>SOMME DA ASSEGNARE ALLA REGIONE PUGLIA PER LA REALIZZAZIONE DI UN PROGETTO VOLTO AD INTERVENTI DI AMMODERNAMENTO TECNOLOGICO DELLE APPARECCHIATURE E DEI DISPOSITIVI MEDICO-DIAGNOSTICI DELLE STRUTTURE SANITARIE PUBBLICHE UBICATE NEI COMUNI DI TARANTO, STATTE, CRISPIANO, MASSAFRA E MONTEMESOLA</t>
  </si>
  <si>
    <t>SOMME DA ASSEGNARE ALL'AUTORITA' PORTUALE DI VENEZIA PER LA REALIZZAZIONE DI UNA PIATTAFORMA D'ALTURA DAVANTI AL PORTO DI VENEZIA</t>
  </si>
  <si>
    <t>SOMME DA ASSEGNARE ALLE REGIONI PER INTERVENTI NEI SETTORI DELL'AGRICOLTURA, DELL'AGROINDUSTRIA E DELLE FORESTE E DI ALTRE ATTIVITA' TRASFERITE IN ATTUAZIONE DEL DECRETO LEGISLATIVO 143/1997</t>
  </si>
  <si>
    <t>SOMME DA ASSEGNARE PER IL COMPLETAMENTO DEL SISTEMA IDRICO BASENTO-BRADANO, SETTORE G</t>
  </si>
  <si>
    <t>SOMME DA ASSEGNARE PER IL COMPLETAMENTO DELLA LINEA 1 METROPOLITANA DI NAPOLI</t>
  </si>
  <si>
    <t>SOMME DA ASSEGNARE PER LA REALIZZAZIONE DELLA METROPOLITANA DI NAPOLI - LINEA 1, TRATTA CENTRO DIREZIONALE -CAPODICHINO</t>
  </si>
  <si>
    <t>SOMME DA ASSEGNARE PER LA REALIZZAZIONE DELL'HUB PORTUALE DI RAVENNA</t>
  </si>
  <si>
    <t>SOMME DA ASSEGNARE PER LA RIQUALIFICAZIONE CON CARATTERISTICHE AUTOSTRADALI DELLA S.P. 46 RHO-MONZA - LOTTO 2: VARIANTE DI ATTRAVERSAMENTO FERROVIARIO IN SOTTERRANEO DELLA LINEA MILANO-SARONNO</t>
  </si>
  <si>
    <t>SOMME DA ASSEGNARE PER L'ACCESSO AGLI IMPIANTI PORTUALI</t>
  </si>
  <si>
    <t>SOMME DA CORRISPONDERSI AI COMUNI PER IL FINANZIAMENTO DEI PIANI DI RISANAMENTO ACUSTICO FINALIZZATI AL RAGGIUNGIMENTO DEL RISPETTO DEI VALORI LIMITE DEL RUMORE NELL'AMBIENTE ABITATIVO O NELL'AMBIENTE ESTERNO PER LA TUTELA DELL'AMBIENTE E DELLA SALUTE PUBBLICA</t>
  </si>
  <si>
    <t>SOMME DA DESTINARE ALLA REALIZZAZIONE DI AZIONI A SOSTEGNO DI UNA CAMPAGNA PROMOZIONALE STRAORDINARIA A FAVORE DEL MADE IN ITALY</t>
  </si>
  <si>
    <t>SOMME DESTINATE AGLI INTERVENTI DI EMERGENZA PER LA MESSA IN SICUREZZA DELLE INFRASTRUTTURE STRADALI PROVINCIALI DI CONNESSIONE INSISTENTI SUL FIUME PO</t>
  </si>
  <si>
    <t>SOMME FINALIZZATE AL FINANZIAMENTO ANCHE IN VIA ANTICIPATA DI INTERVENTI URGENTI DI PERIMETRAZIONE E MESSA IN SICUREZZA, BONIFICA, DISINQUINAMENTO E RIPRISTINO AMBIENTALE</t>
  </si>
  <si>
    <t>SPESE PER IL COMPLETAMENTO DI INTERVENTI NEL SETTORE DEI SISTEMI DI TRASPORTO RAPIDO DI MASSA</t>
  </si>
  <si>
    <t>SPESE PER IL FINANZIAMENTO DEGLI INTERVENTI RELATIVI ALL'ATTUAZIONE DEL SERVIZIO IDRICO INTEGRATO, AL RISPARMIO IDRICO ED AL RIUSO DELLE ACQUE REFLUE</t>
  </si>
  <si>
    <t>SPESE PER IL FINANZIAMENTO DEI PROGETTI DI RICERCA PRESENTATI DALLE UNIVERSITA' E DAGLI ENTI PUBBLICI DI RICERCA FINALIZZATI ALLA PREVISIONE E ALLA PREVENZIONE DEI RISCHI GEOLOGICI</t>
  </si>
  <si>
    <t>SPESE PER IL MIGLIORAMENTO DELLA COMPETITIVITA' DEI PORTI ITALIANI E L'EFFICIENZA DEL TRASFERIMENTO FERROVIARIO E MODALE ALL'INTERNO DEI SISTEMI PORTUALI</t>
  </si>
  <si>
    <t>SPESE PER INTERVENTI DI SISTEMAZIONE DEL SUOLO E PER L'APPRESTAMENTO DEI MATERIALI ED ALLE NECESSITA' PIU' URGENTI IN CASO DI PUBBLICHE CALAMITA'</t>
  </si>
  <si>
    <t>SPESE PER LA REALIZZAZIONE DELLE INFRASTRUTTURE PER LA MOBILITA' AL SERVIZIO DELLA FIERA DEL LEVANTE DI BARI</t>
  </si>
  <si>
    <t>SPESE PER LA REALIZZAZIONE DI OPERE INFRASTRUTTURALI DI AMPLIAMENTO, AMMODERNAMENTO E RIQUALIFICAZIONE DEI PORTI</t>
  </si>
  <si>
    <t>SPESE PER LA RICERCA SCIENTIFICA.</t>
  </si>
  <si>
    <t>SPESE PER LA RIQUALIFICAZIONE E RIGENERAZIONE TERRITORIALE DELL'AMBITO COSTIERO PROVINCIALE DELLA PROVINCIA DI BARLETTA-ANDRIA-TRANI</t>
  </si>
  <si>
    <t>SPESE PER L'ADEGUAMENTO DEGLI ATTRAVERSAMENTI PEDONALI SEMAFORIZZATI ALLE NORME DEL NUOVO CODICE DELLA STRADA</t>
  </si>
  <si>
    <t>SPESE PER L'EMERGENZA IN MATERIA DI RIFIUTI NELLA REGIONE CAMPANIA</t>
  </si>
  <si>
    <t>SPESE PER PROGETTI RELATIVI AL POTENZIAMENTO DELL'ARTE E DELL'ARCHITETTURA ITALIANE CONTEMPORANEE ALL'ESTERO</t>
  </si>
  <si>
    <t>TRASFERIMENTI PER L'INSTALLAZIONE DA PARTE DEI COMUNI DEI SISTEMI DI VIDEOSORVEGLIANZA</t>
  </si>
  <si>
    <t>Residui nuova formazione</t>
  </si>
  <si>
    <t>Previsioni Definitive CP</t>
  </si>
  <si>
    <t>Previsioni Definitive CS</t>
  </si>
  <si>
    <t>Previsioni Definitive RS</t>
  </si>
  <si>
    <t>Economie-Maggiori Spese RS</t>
  </si>
  <si>
    <t>Rimasto da Pagare RS</t>
  </si>
  <si>
    <t>Rimasto da Pagare CP</t>
  </si>
  <si>
    <t>Pagato CP</t>
  </si>
  <si>
    <t>Pagato RS</t>
  </si>
  <si>
    <t>Pagato CS</t>
  </si>
  <si>
    <t>RS al 31/12</t>
  </si>
  <si>
    <t>Impegni CP</t>
  </si>
  <si>
    <t>(a)</t>
  </si>
  <si>
    <t>(b)</t>
  </si>
  <si>
    <t>(c)</t>
  </si>
  <si>
    <t>(d)</t>
  </si>
  <si>
    <t>(f)</t>
  </si>
  <si>
    <t>(g)</t>
  </si>
  <si>
    <t>(h)</t>
  </si>
  <si>
    <t>(e)= (c) + (d)</t>
  </si>
  <si>
    <t>(i) = (g) + (h)</t>
  </si>
  <si>
    <t>(j) = (e) - (g)</t>
  </si>
  <si>
    <t>(k) = (f) - (h)</t>
  </si>
  <si>
    <t>(l) = (j) + (k)</t>
  </si>
  <si>
    <t>REGOLAZIONE DEI SALDI DI MOBILITA' SANITARIA INTERNAZIONALE DELLE AUTONOMIE SPECIALI</t>
  </si>
  <si>
    <t>SOMME DA CORRISPONDERE ALLA PRESIDENZA DEL CONSIGLIO DEI MINISTRI PER LE POLITICHE DELLO SPORT</t>
  </si>
  <si>
    <t>TRASFERIMENTO DI RISORSE AD AMMINISTRAZIONI PUBBLICHE PER IL SOSTEGNO E LA VALORIZZAZIONE DEI CARNEVALI STORICI ITALIANI</t>
  </si>
  <si>
    <t>Var% Impegni</t>
  </si>
  <si>
    <t>Uscite finali</t>
  </si>
  <si>
    <t>Spese correnti</t>
  </si>
  <si>
    <t>Spese c/capitale</t>
  </si>
  <si>
    <t>Spese finali</t>
  </si>
  <si>
    <t>Rimborso passività finanziarie</t>
  </si>
  <si>
    <t>Totale residui</t>
  </si>
  <si>
    <t>Previsione residui</t>
  </si>
  <si>
    <t>SOMME DA DESTINARE ALLA RICOSTRUZIONE DEI TERRITORI INTERESSATI DAL SISMA DEL 24 AGOSTO 2016</t>
  </si>
  <si>
    <t>SOMMA DA TRASFERIRE ALL'AGENZIA DEL DEMANIO PER LA REALIZZAZIONE DEGLI INTERVENTI CONNESSI AL FINANZIAMENTO DEGLI INVESTIMENTI E ALLO SVILUPPO INFRASTRUTTURALE.</t>
  </si>
  <si>
    <t>SOMME DA ASSEGNARE PER GLI AEROPORTI DI FIRENZE E DI SALERNO</t>
  </si>
  <si>
    <t>SOMME DA DESTINARE AL FINANZIAMENTO DI INTERVENTI DI EDILIZIA SANITARIA PER AMPLIAMENTO, RIQUALIFICAZIONE, ADEGUAMENTO E MESSA A NORMA DELLE STRUTTURE OSPEDALIERE</t>
  </si>
  <si>
    <t>SOMME DA DESTINARE AI COMUNI PER INTERVENTI RIFERITI AD OPERE PUBBLICHE DI MESSA IN SICUREZZA DEGLI EDIFICI E DEL TERRITORIO</t>
  </si>
  <si>
    <t>SOMME PER IL COMPLETAMENTO DEL SISTEMA IDRICO INTEGRATO DELLA REGIONE ABRUZZO</t>
  </si>
  <si>
    <t>PIANO STRAORDINARIO INVASI</t>
  </si>
  <si>
    <t>CONTRIBUTO DELLO STATO DESTINATO AL COFINANZIAMENTO DELLA REDAZIONE DEI PROGETTI DI FATTIBILITA' TECNICA ED ECONOMICA E DEI PROGETTI DEFINITIVI DI OPERE DEGLI ENTI LOCALI.</t>
  </si>
  <si>
    <t>SPESE PER LA REALIZZAZIONE DEL SISTEMA IDROVIARIO PADANO-VENETO</t>
  </si>
  <si>
    <t>SOMME DA ASSEGNARE AI COMUNI DI VENEZIA, CHIOGGIA, CAVALLINO TREPORTI E ALTRI COMUNI PER INTERVENTI PER LA SALVAGUARDIA DI VENEZIA -</t>
  </si>
  <si>
    <t>SOMME DA DESTINARE AL FINANZIAMENTO DI PROGETTI DI RICERCA NEL CAMPO SANITARIO</t>
  </si>
  <si>
    <t>CONTRIBUTI AD ENTI ED ISTITUZIONI DI RICERCA NONCHE' ASSEGNAZIONI AL FONDO PER LA RICERCA NEL SETTORE DELL'AGRICOLTURA BIOLOGICA E DI QUALITA' GIA' INCLUSE NEL FONDO DI CUI ALL'ARTICOLO 2 DELLA LEGGE 24 DICEMBRE 2007, N. 244 COMMA 616</t>
  </si>
  <si>
    <t>SOMME DESTINATE AL FINANZIAMENTO DELLE ATTIVITA' PREVISTE DAL PROGRAMMA TRIENNALE PER LE AREE NATURALI PROTETTE</t>
  </si>
  <si>
    <t>SOMME PER ASSICURARE IL FINANZIAMENTO DEGLI INVESTIMENTI PER LO SVILUPPO INFRASTRUTTURALE NAZIONALE</t>
  </si>
  <si>
    <t>FONDO PER IL FINANZIAMENTO DI INTERVENTI VOLTI AD ELEVARE IL LIVELLO DI SICUREZZA NEI TRASPORTI PUBBLICI LOCALI ED IL LORO SVILUPPO</t>
  </si>
  <si>
    <t>FONDO PER INTERVENTI VOLTI A FAVORIRE LO SVILUPPO DEL CAPITALE IMMATERIALE, LA COMPETITIVITA' E LA PRODUTTIVITA'</t>
  </si>
  <si>
    <t>SPESE PER GARANTIRE LA REALIZZAZIONE, DA PARTE DEL COMUNE DI GENOVA, D'INTESA CON IL COMMISSARIO DELEGATO, DI OPERE VIARIE DI COLLEGAMENTO O COMUNQUE INERENTI ALLA MOBILITA'</t>
  </si>
  <si>
    <t>FONDO PER L'INTEGRAZIONE DELLE RISORSE NECESSARIE AGLI INTERVENTI DI DEMOLIZIONE DI OPERE ABUSIVE</t>
  </si>
  <si>
    <t>SOMME DA TRASFERIRE ALLE REGIONI QUALI CONTRIBUTI PER IL RINNOVO DELLE NAVI CISTERNA PER IL TRASPORTO MARITTIMO DELL'ACQUA POTABILE</t>
  </si>
  <si>
    <t>SPESE PER IL FINANZIAMENTO DELLE ATTIVITA' INERENTI ALLA PROGRAMMAZIONE E REALIZZAZIONE DEL SISTEMA INTEGRATO DENOMINATO AUTOSTRADA DEL MARE, NONCHE' PER IL SISTEMA LOGISTICO ED INTERMODALE</t>
  </si>
  <si>
    <t>FONDO PER IL PROGRAMMA DI RICERCHE IN ARTICO</t>
  </si>
  <si>
    <t>SPESE PER PROGETTI RELATIVI ALLA CONSERVAZIONE, PROMOZIONE E VALORIZZAZIONE DEL PATRIMONIO MUSEALE ALL'ESTERO</t>
  </si>
  <si>
    <t>CONTRIBUTI PLURIENNALI PER INTERVENTI STRAORDINARI NEL SETTORE DEI BENI E DELLE ATTIVITA' CULTURALI</t>
  </si>
  <si>
    <t>SOMME PER LA REALIZZAZIONE DI INTERVENTI PRIORITARI DI MESSA IN SICUREZZA E DI BONIFICA DELLA REGIONE CAMPANIA</t>
  </si>
  <si>
    <t>2.24 - CONTRIBUTI AGLI INVESTIMENTI A FAMIGLIE E ISP</t>
  </si>
  <si>
    <t>1.05 - TRASFERIMENTI CORRENTI A FAMIGLIE E ISP</t>
  </si>
  <si>
    <t>1.04 - TRASFERIMENTI CORRENTI AD AA.PP.</t>
  </si>
  <si>
    <t>2.22 - CONTRIBUTI AGLI INVESTIMENTI AD AA.PP.</t>
  </si>
  <si>
    <t>Entrate finali</t>
  </si>
  <si>
    <t>Var.% accert.</t>
  </si>
  <si>
    <t>Maggiori-Minori Entrate RS</t>
  </si>
  <si>
    <t>Accertamenti CP</t>
  </si>
  <si>
    <t>Incassato RS</t>
  </si>
  <si>
    <t>Incassato CP</t>
  </si>
  <si>
    <t>Incassato CS</t>
  </si>
  <si>
    <t>Rimasto da Risc./Versare RS</t>
  </si>
  <si>
    <t>Rimasto da Risc./Versare CP</t>
  </si>
  <si>
    <t>Capacità di  accertamento</t>
  </si>
  <si>
    <t>Capacità di riscossione</t>
  </si>
  <si>
    <t>Interessi passivi sui conti di tesoreria</t>
  </si>
  <si>
    <t>cifra tonda?</t>
  </si>
  <si>
    <t>previsioni</t>
  </si>
  <si>
    <t>Riaccertamento RS</t>
  </si>
  <si>
    <t>Accertamenti - Impegni CP</t>
  </si>
  <si>
    <t>Riscosso - Pagato RS</t>
  </si>
  <si>
    <t>Riscosso - Pagato CP</t>
  </si>
  <si>
    <t>Riscosso - Pagato CS</t>
  </si>
  <si>
    <t>Residui iniziali</t>
  </si>
  <si>
    <t>Riaccertamento residui</t>
  </si>
  <si>
    <t>Versato Residui</t>
  </si>
  <si>
    <t>INDICATORE  c/competenza</t>
  </si>
  <si>
    <t>INDICATORE  c/residui</t>
  </si>
  <si>
    <t>INDICATORE totale</t>
  </si>
  <si>
    <t>Pagato Residui</t>
  </si>
  <si>
    <t>Voci Bilancio</t>
  </si>
  <si>
    <t>Accensione prestiti</t>
  </si>
  <si>
    <t>Riscossione residui</t>
  </si>
  <si>
    <t>Totale entrate</t>
  </si>
  <si>
    <t>Residui attivi competenza</t>
  </si>
  <si>
    <t>Totale residui attivi finali</t>
  </si>
  <si>
    <t>Totale residui passivi finali</t>
  </si>
  <si>
    <t>Residui passivi competenza</t>
  </si>
  <si>
    <t>Pagamento residui</t>
  </si>
  <si>
    <t>Totale uscite</t>
  </si>
  <si>
    <t>Accertamenti meno Impegni</t>
  </si>
  <si>
    <t>Riscossioni meno Pagamenti</t>
  </si>
  <si>
    <t>Residui attivi meno passivi competenza</t>
  </si>
  <si>
    <t>Riscossione meno Pagamento residui</t>
  </si>
  <si>
    <t>Entrate di cassa</t>
  </si>
  <si>
    <t>Uscite di cassa</t>
  </si>
  <si>
    <t>Entrate meno Uscite di cassa</t>
  </si>
  <si>
    <t>Residui attivi meno passivi finali</t>
  </si>
  <si>
    <t>Prestiti meno rimborsi</t>
  </si>
  <si>
    <t>Saldo totale</t>
  </si>
  <si>
    <t>CONTRIBUTO AD ALES S.P.A. PER LO SVOLGIMENTO DELLE ATTIVITA' DI ACCOGLIENZA E VIGILANZA NEI MUSEI, NEI PARCHI ARCHEOLOGICI STATALI, NONCHE' NEGLI ALTRI ISTITUTI E LUOGHI DELLA CULTURA</t>
  </si>
  <si>
    <t>CONTRIBUTO ALLA FONDAZIONE IFEL PER IL FINANZIAMENTO DI INTERVENTI DI SUPPORTO AI PROCESSI COMUNALI DI INVESTIMENTO, DI SVILUPPO DELLA CAPACITA' DI ACCERTAMENTO E RISCOSSIONE E DI PREVENZIONE DELLE CRISI FINANZIARIE</t>
  </si>
  <si>
    <t>FINANZIAMENTO DI "SPORT E SALUTE SPA"</t>
  </si>
  <si>
    <t>FONDO PER IL REDDITO DI CITTADINANZA</t>
  </si>
  <si>
    <t>FONDO PER PAYBACK 2013-2017</t>
  </si>
  <si>
    <t>QUOTA DEL 5 PER MILLE DELL'IMPOSTA SUL REDDITO DELLE PERSONE FISICHE DA ASSEGNARE AGLI ENTI GESTORI DELLE AREE PROTETTE</t>
  </si>
  <si>
    <t>SOMMA DA CORRISPONDERE ALLA PRESIDENZA DEL CONSIGLIO DEI MINISTRI PER IL TRASFERIMENTO ALLA SOCIETÀ' PAGOPA SPA PER LO SVILUPPO INFORMATICO DELLA PIATTAFORMA TECNOLOGICA PER L'INTERCONNESSIONE E L'INTEROPERABILITÀ TRA LE PUBBLICHE AMMINISTRAZIONI</t>
  </si>
  <si>
    <t>SOMMA DA TRASFERIRE ALLA PRESIDENZA DEL CONSIGLIO DEI MINISTRI PER IL NUCLEO DELLE AZIONI CONCRETE DI MIGLIORAMENTO DELL'EFFICIENZA AMMINISTRATIVA "NUCLEO DELLA CONCRETEZZA"</t>
  </si>
  <si>
    <t>SOMMA DA TRASFERIRE ALLA PRESIDENZA DEL CONSIGLIO DEI MINISTRI PER LA CORRESPONSIONE DI SPECIALI ELARGIZIONI IN FAVORE DELLE VITTIME DEL DISASTRO DI RIGOPIANO</t>
  </si>
  <si>
    <t>SOMMA DA TRASFERIRE ALLA PRESIDENZA DEL CONSIGLIO DEI MINISTRI PER LA DELEGAZIONE DELLA PRESIDENZA ITALIANA DEL G20</t>
  </si>
  <si>
    <t>SOMME DA TRASFERIRE ALL'INPS AI FINI DELLA CORRESPONSIONE DELL'INDENNITA' DI ANZIANITA' AL PERSONALE APPARTENENTE ALL' EX ASSI</t>
  </si>
  <si>
    <t>SOMME DESTINATE ALL'ESTINZIONE DI DEBITI PREGRESSI PER CONTRIBUTI PREVIDENZIALI NEI CONFRONTI DELL'INPS.</t>
  </si>
  <si>
    <t>SOMME TRASFERITE AI COMUNI RELATIVE AL 75% DELLE SANZIONI CATASTALI PER L'INADEMPIMENTO DEGLI OBBLIGHI DI DICHIARAZIONE AGLI UFFICI DELL'AGENZIA DEL TERRITORIO E DI COMUNICAZIONE DELLE VARIAZIONI DI CONSISTENZA O DI DESTINAZIONE DEGLI IMMOBILI</t>
  </si>
  <si>
    <t>SPESA PER L'ASSUNZIONE DI PERSONALE DA ASSEGNARE ALLE STRUTTURE DELL'INPS PER L'ATTUAZIONE DEL REDDITO DI CITTADINZA E DEL TRATTAMENTO DI PENSIONE ANTICIPATA "QUOTA 100"</t>
  </si>
  <si>
    <t>SPESE CONCERNENTI LA FORNITURA DEI SERVIZI ICT</t>
  </si>
  <si>
    <t>SPESE FINALIZZATE AGLI INTERVENTI EMERGENZIALI PER IL SERVIZIO SANITARIO DELLA REGIONE CALABRIA</t>
  </si>
  <si>
    <t>SPESE PER L'ISTITUZIONE E L'OPERATIVITA' DELLA FONDAZIONE "ISTITUTO DI RICERCHE TECNOPOLO MEDITERRANEO PER LO SVILUPPO SOSTENIBILE"</t>
  </si>
  <si>
    <t>TRASFERIMENTI A FAVORE DEI COMUNI PER COMPENSARE I MINORI INTROITI A TITOLO DI IMPOSTE, TASSE E CANONI COMUNALI CONSEGUENTI ALLA SOSPENSIONE DEI VERSAMENTI TRIBUTARI NEI COMUNI COLPITI DA CALAMITA' NATURALI.</t>
  </si>
  <si>
    <t>ANNUALITA' QUINDICENNALI PER LA REALIZZAZIONE DI INTERVENTI NECESSARI ALLO SVOLGIMENTO DEI XX GIOCHI OLIMPICI INVERNALI "TORINO 2006"</t>
  </si>
  <si>
    <t>CONTRIBUTI A ENTI DI RICERCA E ORGANISMI PUBBLICI PER LE ATTIVITA' DI REGOLAMENTAZIONE DEL MERCATO DEI PRODOTTI AGROALIMENTARI CONNESSE ANCHE CON LO SVILUPPO DELLE BORSE MERCI TELEMATICHE E DEGLI ACCORDI INTERPROFESSIONALI</t>
  </si>
  <si>
    <t>CONTRIBUTI A PROGRAMMI STRAORDINARI DI MANUTENZIONE DELLA RETE VIARIA DI PROVINCE E CITTA' METROPOLITANE</t>
  </si>
  <si>
    <t>CONTRIBUTI AD ENTI ED ISTITUTI DI RICERCA</t>
  </si>
  <si>
    <t>CONTRIBUTI ALLE REGIONI PER L'ELABORAZIONE DEI PIANI DI RISANAMENTO, LA REALIZZAZIONE DEI CATASTI REGIONALI E L'ESERCIZIO DELLE ATTIVITA' DI CONTROLLO E DI MONITORAGGIO</t>
  </si>
  <si>
    <t>CONTRIBUTI DA ASSEGNARE AI COMUNI E AI LORO CONSORZI PER IL COMPLETAMENTO DEL PROGRAMMA DI INTERVENTI PER LA METANIZZAZIONE DEL MEZZOGIORNO E DEI COMUNI DEL CENTRO-NORD PER LE SPESE DI PARTE CAPITALE</t>
  </si>
  <si>
    <t>CONTRIBUTI TRENTACINQUENNALI A FAVORE DELLE PROVINCE E DEI COMUNI DELLA SICILIA E DELLA CALABRIA COLPITI DAGLI EVENTI CALAMITOSI DEL SETTEMBRE 1971, DEL DICEMBRE 1972 E DEL GENNAIO-FEBBRAIO 1973 NONCHE' A FAVORE DEI COMUNI DELLA PROVINCIA DI COSENZA COLPITI DALLE CALAMITA' ATMOSFERICHE DEL MARZO-APRILE E SETTEMBRE 1973, PER L'AMMORTAMENTO, A TOTALE CARICO DELLO STATO, DEI MUTUI CONTRATTI CON LA CASSA DEPOSITI E PRESTITI, PER LA RIPARAZIONE, RICOSTRUZIONE E SISTEMAZIONE DI OPERE PUBBLICHE DI INTERESSE DEGLI ENTI LOCALI MEDESIMI, IVI COMPRESE LE OPERE DI EDILIZIA SCOLASTICA, IMPIANTI SPORTIVI, EDIFICI DI CULTO, STRADE COMUNALI ESTERNE AI CENTRI ABITATI ED IMPIANTI DI ILLUMINAZIONE PUBBLICA</t>
  </si>
  <si>
    <t>CONTRIBUTI TRENTACINQUENNALI PER L'ESECUZIONE DI OPERE STRADALI DI INTERESSE DI ENTI LOCALI</t>
  </si>
  <si>
    <t>CONTRIBUTO AI COMUNI CON POPOLAZIONE SUPERIORE A 30.000 ABITANTI COLPITI DAL SISMA DEL 2016, PER INTERVENTI DI MANUTENZIONE STRAORDINARIA O DI MESSA IN SICUREZZA DI STRADE E INFRASTRUTTURE COMUNALI.</t>
  </si>
  <si>
    <t>CONTRIBUTO AI COMUNI PER INVESTIMENTI PER LA MESSA IN SICUREZZA DI SCUOLE, STRADE, EDIFICI PUBBLICI E PATRIMONIO COMUNALE</t>
  </si>
  <si>
    <t>CONTRIBUTO AI COMUNI, A TITOLO DI RISTORO DEL GETTITO NON PIU' ACQUISIBILE DAI COMUNI A SEGUITO DELL'INTRODUZIONE DELLA TASI, PER IL FINANZIAMENTO DEI PIANI DI SICUREZZA FINALIZZATI ALLA MANUTENZIONE STRAORDINARIA DI STRADE, SCUOLE ED ALTRE STRUTTURE DI PROPRIETA' COMUNALE</t>
  </si>
  <si>
    <t>CONTRIBUTO AL COMUNE DI MERANO PER LA RISTRUTTURAZIONE EIL RILANCIO DELL'IPPODROMO</t>
  </si>
  <si>
    <t>CONTRIBUTO AL COMUNE DI ROMA CAPITALE PER INTERVENTI DI RIPRISTINO STRAORDINARIO DELLA PIATTAFORMA STRADALE DELLA GRANDE VIABILITA'</t>
  </si>
  <si>
    <t>CONTRIBUTO ALLE PROVINCE DELLE REGIONI A STATUTO ORDINARIO PER IL FINANZIAMENTO DI PIANI DI SICUREZZA A VALENZA PLURIENNALE PER LA MANUTENZIONE DI STRADE E SCUOLE</t>
  </si>
  <si>
    <t>CONTRIBUTO ALL'ISTITUTO NAZIONALE PER STUDI ED ESPERIENZE DI ARCHITETTURA NAVALE (I.N.S.E.A.N.) ED AL CENTRO PER GLI STUDI DI TECNICA NAVALE (CE.TE.NA.) NEL QUADRO DELLA DISCIPLINA COMUNITARIA PER GLI AIUTI DI STATO ALLA RICERCA E SVILUPPO.</t>
  </si>
  <si>
    <t>CONTRIBUTO ALL'OGS - ISTITUTO NAZIONALE DI OCEANOGRAFIA E DI GEOFISICA SPERIMENTALE PER L'ACQUISTO DI UNA NAVE QUALE INFRASTRUTTURA DI RICERCA SCIENTIFICA E DI SUPPORTO ALLA BASE ANTARTICA</t>
  </si>
  <si>
    <t>CONTRIBUTO DA DESTINARE AI COMUNI PER IL FINANZIAMENTO DI PROGRAMMI DI RIQUALIFICAZIONE URBANA</t>
  </si>
  <si>
    <t>CONTRIBUTO DESTINATO AI COMUNI PER LA RIQUALIFICAZIONE URBANISTICA.</t>
  </si>
  <si>
    <t>FINANZIAMENTO AL PROGRAMMA DI RICERCA PIANETA DINAMICO: GEOSCIENZE PER LA COMPRENSIONE DEI MECCANISMI DI FUNZIONAMENTO DELLA TERRA E DEI CONSEGUENTI RISCHI NATURALI - "RIPARTO FONDO INVESTIMENTI 2019 - COMMA 95"</t>
  </si>
  <si>
    <t>FINANZIAMENTO ALL'INFN PER I PROGETTI DA REALIZZARE NEI DIVERSI LABORATORI - RIPARTO FONDO INVESTIMENTI 2019 - COMMA 95</t>
  </si>
  <si>
    <t>FINANZIAMENTO DI INFRASTRUTTURE IDRICHE NELLE AREE DEPRESSE</t>
  </si>
  <si>
    <t>FINANZIAMENTO PER L'INTEGRAZIONE DELLE INFRASTRUTTURE DI CALCOLO SCIENTIFICO DI INFN E CINECA E PER LA CREAZIONE DI UN HUB EUROPEO PER I BIG DATA</t>
  </si>
  <si>
    <t>FONDO DA RIPARTIRE FINALIZZATO ALL'INSTALLAZIONE DI SISTEMI DI VIDEOSORVEGLIANZA A CIRCUITO CHIUSO</t>
  </si>
  <si>
    <t>FONDO DESTINATO AI COMUNI PER L'INSTALLAZIONE DI SISTEMI DI VIDEOSORVEGLIANZA E APPARECCHIATURE DI CONSERVAZIONE DI IMMAGINI NELLE SCUOLE</t>
  </si>
  <si>
    <t>FONDO DESTINATO AL PROGRAMMA SPERIMENTALE BUONO MOBILITA'</t>
  </si>
  <si>
    <t>FONDO DESTINATO AL PROGRAMMA SPERIMENTALE MANGIAPLASTICA</t>
  </si>
  <si>
    <t>FONDO FINALIZZATO AGLI INVESTIMENTI NELL'AMBITO DEGLI ACCORDI TRA LO STATO E LE REGIONI A STATUTO SPECIALE</t>
  </si>
  <si>
    <t>FONDO PER LA PROGETTAZIONE E LA REALIZZAZIONE DI ITINERARI TURISTICI A PIEDI DENOMINATI "CAMMINI"</t>
  </si>
  <si>
    <t>FONDO PER L'ACCESSIBILITA' E LA MOBILITA' DELLE PERSONE CON DISABILITA'</t>
  </si>
  <si>
    <t>FONDO PER LE AUTOSTRADE CICLABILI</t>
  </si>
  <si>
    <t>FONDO PER LE FORESTE ITALIANE</t>
  </si>
  <si>
    <t>FONDO PER L'EDILIZIA UNIVERSITARIA E PER LE GRANDI ATTREZZATURE</t>
  </si>
  <si>
    <t>FONDO SPECIALE PER LO SVILUPPO DELLA RICERCA DI INTERESSE STRATEGICO E SOMME DA EROGARE AGLI ORGANISMI DI RICERCA SCIENTIFICA</t>
  </si>
  <si>
    <t>INVESTIMENTI DEDICATI ALLE ATTIVITA' DI RICERCA, SVILUPPO E INNOVAZIONE DELLE TECNOLOGIE ENERGETICHE PULITE CONNESSI AL RISPETTO DEGLI IMPEGNI ASSUNTI DAL GOVERNO ITALIANO CON L'INIZIATIVA MISSION INNOVATION ADOTTATA DURANTE LA CONFERENZA SULL'AMBIENTE 2015 DI PARIGI</t>
  </si>
  <si>
    <t>SOMMA DA ASSEGNARE ALL'AGENZIA DEL DEMANIO AI FINI DEL PAGAMENTO DELLE SPESE DI MANUTENZIONE E MESSA A NORMA PER GLI IMMOBILI IN USO CONFERITI O TRASFERITI AI FONDI COMUNI DI INVESTIMENTO IMMOBILIARE</t>
  </si>
  <si>
    <t>SOMMA DA ASSEGNARE ALL'AUTORITA' PORTUALE DI GENOVA PER LA REALIZZAZIONE DI PROGRAMMI DI RAZIONALIZZAZIONE E VALORIZZAZIONE DELLE AREE INTERESSATE DALLA CHIUSURA DELLE LAVORAZIONI SIDERURGICHE A CALDO</t>
  </si>
  <si>
    <t>SOMMA DA ASSEGNARE ALL'AUTORITA' PORTUALE DI VENEZIA PER GLI INTERVENTI RELATIVI ALL'ESCAVAZIONE ED ALLA MANUTENZIONE DEI CANALI NAVIGABILI.</t>
  </si>
  <si>
    <t>SOMMA DA ASSEGNARE DALL'AZIENDA SPECIALE DEL PORTO DI CHIOGGIA PER OPERE PORTUALI.</t>
  </si>
  <si>
    <t>SOMMA DA DESTINARE PER IL RIMBORSO ALLE REGIONI DELLE ANTICIPAZIONI EFFETTUATE A FAVORE DELLE IMPRESE AGRICOLE DANNEGGIATE A SEGUITO DI EVENTI CALAMITOSI RELATIVI AD ANNI PRECEDENTI</t>
  </si>
  <si>
    <t>SOMMA DA DESTINARE PER LA DIGITALIZZAZIONE ARCHIVI - RIPARTO FONDO INVESTIMENTI 2018 - COMMA 1072.</t>
  </si>
  <si>
    <t>SOMMA PER LA REALIZZAZIONE DEGLI INTERVENTI PREVISTI DAL PIANO STRAORDINARIO DI INTERVENTI APPROVATO DALLA REGIONE CAMPANIA DA EFFETTUARE NEI TERRITORI DEI COMUNI RICADENTI NELLA "TERRA DEI FUOCHI"</t>
  </si>
  <si>
    <t>SOMME DA ASSEGNARE ALLA FONDAZIONE PER LA CREAZIONE DI UNA INFRASTRUTTURA SCIENTIFICA E DI RICERCA PER LA REALIZZAZIONE DEL PROGETTO "HUMAN TECHNOPOLE"</t>
  </si>
  <si>
    <t>SOMME DA ASSEGNARE ALLA REGIONE PIEMONTE PER LA LINEA FERROVIARIA BIELLA-NOVARA</t>
  </si>
  <si>
    <t>SOMME DA ASSEGNARE ALL'AUTORITA' DI SISTEMA PORTUALE DEL MAR LIGURE OCCIDENTALE PER I PIANI DI SVILUPPO PORTUALI</t>
  </si>
  <si>
    <t>SOMME DA ASSEGNARE ALLE AUTORITA' PORTUALI PER COSTRUZIONI DI OPERE RELATIVE AI PORTI DI PRIMA E DI SECONDA CATEGORIA - PRIMA CLASSE - NONCHE' DI QUELLE EDILIZIE IN SERVIZIO DELL'ATTIVITA' TECNICA, AMMINISTRATIVA E DI POLIZIA DEI PORTI - DIFESA DI SPIAGGE - SPESE PER LA COSTRUZIONE, SISTEMAZIONE E COMPLETAMENTO DI INFRASTRUTTURE INTERMODALI ED ESCAVAZIONI MARITTIME.</t>
  </si>
  <si>
    <t>SOMME DA ASSEGNARE ALLE REGIONI E ALLE PROVINCE AUTONOME DI TRENTO E BOLZANO DA DESTINARE A INFRASTRUTTURE TECNOLOGICHE PER LA RIDUZIONE DEI TEMPI DI ATTESA DELLE PRESTAZIONI SANITARIE</t>
  </si>
  <si>
    <t>SOMME DA ASSEGNARE PER INTERVENTI INFRASTRUTTURALI DI ADEGUAMENTO, RISTRUTTURAZIONE E NUOVA COSTRUZIONE DI EDIFICI PUBBLICI - PROGRAMMA "6.000 CAMPANILI"</t>
  </si>
  <si>
    <t>SOMME DA ASSEGNARE PER LA REALIZZAZIONE DELL'ASSE VIARIO MARCHE - UMBRIA E QUADRILATERO DI PENETRAZIONE INTERNA - MAXILOTTO 1: S.S. 77 «VAL DI CHIENTI» TRATTA "FOLIGNO - PONTELATRAVE"</t>
  </si>
  <si>
    <t>SOMME DA ASSEGNARE PER LA REALIZZAZIONE DI OPERE INFRASTRUTTURALI NELL'AMBITO DEL PON TRASPORTI 2000-2006</t>
  </si>
  <si>
    <t>SOMME DA ASSEGNARE PER LA TRATTA COLOSSEO- PIAZZA VENEZIA DELLA LINEA C DI ROMA</t>
  </si>
  <si>
    <t>SOMME DA REALIZZARE ALLA REGIONE LOMBARDIA PER LA REALIZZAZIONE DELLE OPERE NECESSARIE AL RIPRISTINO DEL PONTE SAN MICHELE TRA CALUSCIO E PADERNO D'ADDA, E ALLA NECESSITA' DI UN SOSTEGNO AI SERVIZI DI TRASPORTO PUBBLICO LOCALE</t>
  </si>
  <si>
    <t>SOMME DA TRASFERIRE ALL'AGENZIA DELLE ENTRATE E ALL'AGENZIA DELLE ENTRATE-RISCOSSIONE PER LA REALIZZAZIONE DEGLI INTERVENTI CONNESSI ALLA DIGITALIZZAZIONE DELLE AMMINISTRAZIONI STATALI.</t>
  </si>
  <si>
    <t>SOMME DA TRASFERIRE ALL'AGENZIA NAZIONALE PER LA METEOROLOGIA E CLIMATOLOGIA "ITALIAMETEO"</t>
  </si>
  <si>
    <t>SOMME DA TRASFERIRE ALLE REGIONI A TITOLO DI CONTRIBUTI A FONDO PERDUTO PER LA REALIZZAZIONE DI OPERE FINALIZZATE AL SUPERAMENTO O ALL'ABBATTIMENTO DI BARRIERE ARCHITETTONICHE NEGLI EDIFICI PRIVATI DA RIPARTIRE AI SENSI DELL'ARTICOLO 10 DELLA LEGGE 9 GENNAIO 1989, N. 13.</t>
  </si>
  <si>
    <t>SOMME DESTINATE ALLA TRANVIA DI FIRENZE</t>
  </si>
  <si>
    <t>SOMME OCCORRENTI PER L'ATTUAZIONE DEI PIANI NAZIONALI DI SETTORE</t>
  </si>
  <si>
    <t>SPESA PER LA PARTECIPAZIONE ITALIANA AI PROGRAMMI DELL'AGENZIA SPAZIALE EUROPEA E PER I PROGRAMMI SPAZIALI NAZIONALI DI RILEVANZA STRATEGICA</t>
  </si>
  <si>
    <t>SPESE PER IL RINNOVO DEL PARCO MEZZI UTILIZZATI NELLA CITTA' METROPOLITANA DI GENOVA</t>
  </si>
  <si>
    <t>SPESE PER LA REALIZZAZIONE DELLE INFRASTRUTTURE PER LA MOBILITA' AL SERVIZIO DELLA FIERA DI VERONA, DI FOGGIA E DI PADOVA</t>
  </si>
  <si>
    <t>SPESE PER LA REALIZZAZIONE DELLE INFRASTRUTTURE PER LA MOBILITA' AL SERVIZIO DELLE FIERE DI BARI, VERONA, FOGGIA E PADOVA</t>
  </si>
  <si>
    <t>SUPERVISIONE DEI CENTRI DI CERTIFICAZIONE DEL LUPPOLO</t>
  </si>
  <si>
    <t>TRASFERIMENTI ALLE AMMINISTRAZIONI PUBBLICHE PER SOSTENERE TEATRI E LUOGHI DI SPETTACOLO E CONCERTI</t>
  </si>
  <si>
    <t>Previsioni 2020</t>
  </si>
  <si>
    <t>BORSE DI STUDIO PER LA FORMAZIONE E QUALIFICAZIONE DEL PERSONALE ADDETTO ALLE STRUTTURE - ITALIANE ED ESTERE - PER I PRELIEVI E TRAPIANTI DI ORGANI E TESSUTI, NONCHE' PER L'INCENTIVAZIONE DELLA RELATIVA RICERCA.</t>
  </si>
  <si>
    <t>CONTRIBUTO AI LIBERI CONSORZI E ALLE CITTA’ METROPOLITANE DELLA REGIONE SICILIANA A TITOLO DI PARZIALE CONCORSO ALLA FINANZA PUBBLICA DA PARTE DEI MEDESIMI ENTI</t>
  </si>
  <si>
    <t>CONTRIBUTO ALLA REGIONE SARDEGNA AI SENSI DEL PUNTO 5 DELL'ACCORDO DEL 7 NOVEMBRE 2019</t>
  </si>
  <si>
    <t>CONTRIBUTO IN FAVORE DEL COMUNE DI PISTOIA PER LA REALIZZAZIONE DEL PISTOIA BLUES FESTIVAL</t>
  </si>
  <si>
    <t>CONTRIBUTO IN FAVORE DELLA FONDAZIONE ENTE VILLE VESUVIANE</t>
  </si>
  <si>
    <t>CONTRIBUTO PER L'ORGANIZZAZIONE E IL FUNZIONAMENTO DELL'ISTITUTO NAZIONALE PER LA PROMOZIONE DELLA SALUTE DELLE POPOLAZIONI MIGRANTI E PER IL CONTRASTO DELLE MALATTIE DELLA POVERTA' (INMP)</t>
  </si>
  <si>
    <t>CORRESPONSIONE DELL'INDENNITA' DI BUONUSCITA SPETTANTE AL PERSONALE DI POSTE ITALIANE SPA MATURATA FINO AL 27 FEBBRAIO 1998 - GESTIONE COMMISSARIALE CON ONERE A CARICO DEL BILANCIO DELLO STATO</t>
  </si>
  <si>
    <t>FONDO "ANTONIO MEGALIZZI" PER LA TRASMISSIONE RADIOFONICA UNIVERSITARIA</t>
  </si>
  <si>
    <t>FONDO DA ASSEGNARE ALL'AGENZIA PER LA PROMOZIONE ALL'ESTERO E L'INTERNAZIONALIZZAZIONE DELLE IMPRESE ITALIANE</t>
  </si>
  <si>
    <t>FONDO DA ASSEGNARE ALLE REGIONI PER FRONTEGGIARE LE SPESE RELATIVE ALL'ASSISTENZA PER L'AUTONOMIA E LA COMUNICAZIONE PERSONALE DEGLI ALUNNI CON DISABILITA' FISICHE O SENSORIALI</t>
  </si>
  <si>
    <t>FONDO DESTINATO ALLA PROMOZIONE DELLA LETTURA, ALLA TUTELA E ALLA VALORIZZAZIONE DEL PATRIMONIO LIBRARIO, ALLA RIORGANIZZAZIONE E ALL'INCREMENTO DELL'EFFICIENZA DEI SISTEMI BIBLIOTECARI</t>
  </si>
  <si>
    <t>FONDO PER IL SOSTEGNO ALL'ACQUISTO DI SOSTITUTI DEL LATTE MATERNO</t>
  </si>
  <si>
    <t>FONDO PER LA PROMOZIONE DI MISURE DI SVILUPPO ECONOMICO E L'ATTIVAZIONE DI UNA SOCIAL CARD NELLE REGIONI INTERESSATE DALLA ESTRAZIONE DI IDROCARBURI LIQUIDI E GASSOSI</t>
  </si>
  <si>
    <t>INTERVENTI DI PROTEZIONE SOCIALE NELLE REGIONI A STATUTO SPECIALE</t>
  </si>
  <si>
    <t>POTENZIAMENTO DELLE ATTIVITA' DI ANALISI E DOCUMENTAZIONE IN MATERIA DI POLITICA INTERNAZIONALE.</t>
  </si>
  <si>
    <t>RETE NAZIONALE DEI REGISTRI DEI TUMORI E DEI SISTEMI DI SORVEGLIANZA</t>
  </si>
  <si>
    <t>RIMBORSO TRATTAMENTO ECONOMICO FONDAMENTALE DEL PERSONALE IN POSIZIONE DI COMANDO PRESSO LA DIREZIONE GENERALE DELLA COOPERAZIONE ALLO SVILUPPO PROVENIENTE DA AMMINISTRAZIONI PUBBLICHE</t>
  </si>
  <si>
    <t>RIMBORSO TRATTAMENTO ECONOMICO FONDAMENTALE DEL PERSONALE IN POSIZIONE DI COMANDO, IN QUALITA' DI ESPERTI, AI SENSI DELL'ARTICOLO 168 DEL DPR N. 18/67, PROVENIENTE DA AMMINISTRAZIONI PUBBLICHE</t>
  </si>
  <si>
    <t>RISORSE PER ATTIVITA' DI CONTROLLO SULLA VERIFICA DELLA SUSSISTENZA DELLE CONDIZIONI PER IL DIRITTO ALLE AGEVOLAZIONI PER GLI INTERVENTI DI RIQUALIFICAZIONE ENERGETICA DI PARTI COMUNI DEGLI EDIFICI CONDOMINIALI</t>
  </si>
  <si>
    <t>SOMMA DA ASSEGNARE AI COMUNI E I LORO CONSORZI QUALE CONTRIBUTO SUGLI INTERESSI PER L'ASSUNZIONE DI MUTUI VENTENNALI PER IL COMPLETAMENTO DEL PROGRAMMA DI INTERVENTI PER LA METANIZZAZIONE DEL MEZZOGIORNO E DEI COMUNI DEL CENTRO-NORD</t>
  </si>
  <si>
    <t>SOMMA DA DESTINARE ALL'AMPLIAMENTO DEL PARCO MUSEO MINERARIO DELLE MINIERE DI ZOLFO DELLE MARCHE E DELL'EMILIA ROMAGNA</t>
  </si>
  <si>
    <t>SOMMA DA TRASFERIRE ALLA PRESIDENZA DEL CONSIGLIO DEI MINISTRI PER IL FONDO PER LA CARTA GIOVANI NAZIONALE</t>
  </si>
  <si>
    <t>SOMMA DA TRASFERIRE ALLA PRESIDENZA DEL CONSIGLIO DEI MINISTRI PER L'ATTUAZIONE DEGLI OBIETTIVI DELL'AGENDA DIGITALE ITALIANA</t>
  </si>
  <si>
    <t>SOMMA DA TRASFERIRE ALLA PRESIDENZA DEL CONSIGLIO DEI MINISTRI PER LE CELEBRAZIONI DEI CINQUANTA ANNI DELLE REGIONI</t>
  </si>
  <si>
    <t>SOMMA DA TRASFERIRE ALLA PRESIDENZA DEL CONSIGLIO DEI MINISTRI PER LO SVILUPPO DELLA PIATTAFORMA DIGITALE PER LE NOTIFICHE DELLA PUBBLICA AMMINISTRAZIONE</t>
  </si>
  <si>
    <t>SOMME DA ASSEGNARE ALLA REGIONE SICILIA PER CONSENTIRE LA RIDUZIONE DEI DISAGI DERIVANTI DALLA CONDIZIONE DI INSULARITA'</t>
  </si>
  <si>
    <t>SOMME DA DESTINARE AL COMUNE DI ANCONA PER LE SPESE DI FUNZIONAMENTO DEL MUSEO TATTILE STATALE OMERO</t>
  </si>
  <si>
    <t>SOMME DA DESTINARE ALL'ACCOGLIENZA DEGLI STRANIERI RICHIEDENTI IL RICONOSCIMENTO DELLO STATUS DI RIFUGIATO NEL TERRITORIO NAZIONALE</t>
  </si>
  <si>
    <t>SOMME DA TRASFERIRE ALLA PRESIDENZA DEL CONSIGLIO DEI MINISTRI PER I COMPENSI DA CORRISPONDERE AI COMMISSARI STRAORDINARI ZES</t>
  </si>
  <si>
    <t>SOMME DESTINATE ALLE AUTORITA' DI BACINO DISTRETTUALE</t>
  </si>
  <si>
    <t>SOMME PER LA REALIZZAZIONE DI INIZIATIVE CULTURALI E DI SPETTACOLO NEI COMUNI DELLA PROVINCIA DI PARMA</t>
  </si>
  <si>
    <t>SPESE PER LA PROMOZIONE DI PRODOTTI EDITORIALI PER LA DIFFUSIONE DELLA LINGUA E DELLA CULTURA ITALIANA NEL MONDO</t>
  </si>
  <si>
    <t>STANZIAMENTO DA ASSEGNARE AI COMUNI PER LA COPERTURA DELLE SPESE CONNESSE ALLA GESTIONE E DISTRIBUZIONE DELLA CARTA D'IDENTITA' ELETTRONICA, FINANZIATO CON LA RIASSEGNAZIONE ALLA SPESA DELLE ENTRATE RELATIVE AD UNA QUOTA PARI A EURO 0,70 DELL'IMPOSTA SUL VALORE AGGIUNTO INCLUSA NEL COSTO DEL DOCUMENTO.</t>
  </si>
  <si>
    <t>è finito in altra voce, vedi sotto (evidenziato giallo)</t>
  </si>
  <si>
    <t>SANZIONI E INTERESSI RELATIVI ALLA RISCOSSIONE DELLE IMPOSTE INDIRETTE</t>
  </si>
  <si>
    <t>ACCISA SUL GAS NATURALE PER COMBUSTIONE</t>
  </si>
  <si>
    <t>ACCISA SULL'ENERGIA ELETTRICA</t>
  </si>
  <si>
    <t>III</t>
  </si>
  <si>
    <t>QUOTA DEL 20 PER CENTO DELLE SANZIONI PECUNIARIE RISCOSSE IN MATERIA DI IMPOSTE DIRETTE DA DESTINARE AI FONDI DI PREVIDENZA PER IL PERSONALE DELL'EX MINISTERO DELLE FINANZE ED AL FONDO DI ASSISTENZA PER I FINANZIERI</t>
  </si>
  <si>
    <t>titolo</t>
  </si>
  <si>
    <t>categoria</t>
  </si>
  <si>
    <t>capitolo</t>
  </si>
  <si>
    <t>Capitolo di spesa</t>
  </si>
  <si>
    <t>ANNUALITA' QUINDICENNALI PER IL FINANZIAMENTO DEI PIANI ECONOMICI DELLA REGIONE SICILIA A TITOLO DI CONTRIBUTO DI SOLIDARIETA' NAZIONALE</t>
  </si>
  <si>
    <t>ANNUALITA' RELATIVE A CONTRIBUTI DELLO STATO PER LA REALIZZAZIONE DI OPERE NEI SETTORI DELLA VIABILITA', OPERE IDRAULICHE ED IMPIANTI ELETTRICI, EDILIZIA PUBBLICA ED OPERE IGIENICHE E SANITARIE, ASSEGNATI ALLE REGIONI A STATUTO ORDINARIO IN RELAZIONE A PROVVEDIMENTI NON DEFINITI E TRASFERITI ALLA COMPETENZA DELLE STESSE</t>
  </si>
  <si>
    <t>ASSEGNAZIONI ALLE PROVINCE DELLE REGIONI A STATUTO ORDINARIO PER LE ATTIVITA' DI MANUTENZIONE STRAORDINARIA DELLA RELATIVA RETE VIARIA</t>
  </si>
  <si>
    <t>CONTRIBUTI A ENTI DI RICERCA PER LO SVILUPPO E IL MANTENIMENTO DELLA RETE QUALITA' CEREALI E PER L'IMPLEMENTAZIONE DEI SISTEMI DI QUALITA' ALIMENTARI NAZIONALI</t>
  </si>
  <si>
    <t>CONTRIBUTI E TRASFERIMENTI A FAVORE DEI PARCHI NAZIONALI</t>
  </si>
  <si>
    <t>CONTRIBUTI IN CONTO CAPITALE DESTINATI AL PROGRAMMA INNOVATIVO DENOMINATO "CONTRATTI DI QUARTIERE II" FINALIZZATO AD INCREMENTARE LA DOTAZIONE INFRASTRUTTURALE DEI QUARTIERI DEGRADATI DI COMUNI E CITTA' A PIU' FORTE DISAGIO ABITATIVO ED OCUUPAZIONALE.</t>
  </si>
  <si>
    <t>CONTRIBUTI IN FAVORE DELL'ENTE PER LO SVILUPPO DELL'IRRIGAZIONE IN PUGLIA LUCANIA E IRPINIA</t>
  </si>
  <si>
    <t>CONTRIBUTI PER IL MIGLIORAMENTO TECNICO-AMBIENTALE DEI SERVIZI DI TRASPORTO PUBBLICO SUI LAGHI D'ISEO E TRASIMENO</t>
  </si>
  <si>
    <t>CONTRIBUTI QUINDICENNALI ALLA REGIONE SICILIA A TITOLO DI ACCONTO PER LA DEFINIZIONE DI RAPPORTI FINANZIARI PREGRESSI RELATIVI ALLE IMPOSTE SULLE ASSICURAZIONI RC AUTO</t>
  </si>
  <si>
    <t>CONTRIBUTI TRENTACINQUENNALI A FAVORE DEI COMUNI CHE COSTRUISCONO O AMPLIANO EDIFICI DESTINATI A PROPRIE SEDI E DELLE PROVINCE CHE COSTRUISCONO, SISTEMANO O RESTAURANO ARCHIVI DI STATO</t>
  </si>
  <si>
    <t>CONTRIBUTI TRENTACINQUENNALI A FAVORE DEI COMUNI, RICADENTI NEI TERRITORI DELLE REGIONI A STATUTO SPECIALE, CHE COSTRUISCONO O AMPLIANO EDIFICI DESTINATI A PROPRIE SEDI</t>
  </si>
  <si>
    <t>CONTRIBUTI TRENTACINQUENNALI A FAVORE DI ENTI LOCALI, PER L'ESECUZIONE DI OPERE STRADALI.</t>
  </si>
  <si>
    <t>CONTRIBUTI TRENTACINQUENNALI PER IL COMPLETAMENTO DELLE COSTRUZIONI IN CORSO DI OSPEDALI, CLINICHE UNIVERSITARIE, POLICLINICI ED OSPEDALI CLINICIZZATI, RELATIVAMENTE AI COMUNI DELLE MARCHE COLPITI DAI TERREMOTI DEL GENNAIO, FEBBRAIO E GIUGNO 1972</t>
  </si>
  <si>
    <t>CONTRIBUTI TRENTACINQUENNALI PER L'ESECUZIONE DELLE OPERE RECANTI PROVVIDENZE PER IL COMUNE DI ROMA</t>
  </si>
  <si>
    <t>CONTRIBUTO A FAVORE DEL COMUNE DI PIETRELCINA PER LA PREDISPOSIZIONE DI IDONEI SERVIZI E DI LOCALI DI ACCOGLIENZA DEI PELLEGRINI NONCHE' PER IL MIGLIORAMENTO DELLE STRUTTURE NECESSARIE PER L'ACCESSO DEI VISITATORI</t>
  </si>
  <si>
    <t>CONTRIBUTO AI COMUNI CAPOLUOGO DELLE CITTA' METROPOLITANE IN DISSESTO AI FINI DEL CONCORSO PER IL PAGAMENTO DELLE RATE DEI MUTUI CONTRATTI PER SPESE DI INVESTIMENTO</t>
  </si>
  <si>
    <t>CONTRIBUTO ALLA REGIONE FRIULI - VENEZIA GIULIA PER LA TUTELA DELLA MINORANZA LINGUISTICA SLOVENA.</t>
  </si>
  <si>
    <t>CONTRIBUTO ALLA REGIONE FRIULI VENEZIA GIULIA PER LE SPESE DI INVESTIMENTO PER LA MANUTENZIONE STRAORDINARIA DI STRADE, SCUOLE E IMMOBILI E PER LA REALIZZAZIONE DI OPERE IDRAULICHE E IDROGEOLOGICHE PER LA PREVENZIONE DI DANNI ATMOSFERICI</t>
  </si>
  <si>
    <t>CONTRIBUTO ALLA REGIONE SICILIANA PER LE SPESE DI MANUTENZIONE STRAORDINARIA DI STRADE E SCUOLE DA DESTINARE AI LIBERI CONSORZI E CITTA' METROPOLITANE</t>
  </si>
  <si>
    <t>CONTRIBUTO ALLA REGIONE VALLE D'AOSTA PER LE SPESE DI INVESTIMENTO PER LO SVILUPPO ECONOMICO E LA TUTELA DEL TERRITORIO</t>
  </si>
  <si>
    <t>CONTRIBUTO ALL'AGENZIA NAZIONALE PER L'AMMINISTRAZIONE E LA DESTINAZIONE DEI BENI SEQUESTRATI E CONFISCATI ALLA CRIMINALITA' ORGANIZZATA PER LE SPESE DI INVESTIMENTO</t>
  </si>
  <si>
    <t>CONTRIBUTO ALL'ISTITUTO NAZIONALE DI GEOFISICA E VULCANOLOGIA (INGV) PER LO SVILUPPO E L'IMPLEMENTAZIONE DI UNA RETE MULTIPARAMETRICA INTEGRATA DI MONITORAGGIO GEOFISICO E GEOCHIMICO NONCHE' PER LE ATTIVITA' DI SORVEGLIANZA SISMICA E VULCANICA SUL TERRITORIO NAZIONALE.</t>
  </si>
  <si>
    <t>CONTRIBUTO DELL'ITALIA ALL'ESA PER SVILUPPO DI VARI PROGRAMMI OPZIONALI NEL SETTORE AEROSPAZIALE PER L'ESPLORAZIONE SPAZIALE, PER OSSERVAZIONE DELLE TERRA, PER LE TELECOMUNICAZIONI, LE APPLICAZIONI INTEGRATE E PER I LANCIATORI</t>
  </si>
  <si>
    <t>CONTRIBUTO QUINDICENNALE A FAVORE DELL'ANAS SPA, PER CONSENTIRE L'INIZIO DEI LAVORI RELATIVI ALLA STRADA STATALE N.38 PER L'ACCESSO ALLA VALTELLINA</t>
  </si>
  <si>
    <t>CONTRIBUTO SPECIALE ALLA REGIONE CALABRIA PER L'ATTUAZIONE DEGLI INTERVENTI STRAORDINARI DI COMPETENZA REGIONALE NEI SETTORI DELLA SILVICOLTURA, DELLA TUTELA DEL PATRIMONIO FORESTALE, DELLA DIFESA DEL SUOLO, DELLA SISTEMAZIONE IDRAULICO-FORESTALE E DELLE CONNESSE INFRASTRUTTURE CIVILI, AI FINI DEL POTENZIAMENTO DEI COMPARTI AGRICOLO E TURISTICO</t>
  </si>
  <si>
    <t>FINANZIAMENTO DEI PROGETTI INTERNAZIONALI CTA E SKA. CONSOLIDAMENTO DEI SEGMENTI DI RICERCA E SVILUPPO IN TECNOLOGIE INNOVATIVE E INTERVENTI DI CONSOLIDAMENTO STRUTTURALE</t>
  </si>
  <si>
    <t>FINANZIAMENTO PER LA REALIZZAZIONE DEL PROGRAMMA ELETTRA 2.0</t>
  </si>
  <si>
    <t>FONDO DA UTILIZZARE PER FAVORIRE GLI INVESTIMENTI DEGLI ENTI TERRITORIALI DA REALIZZARE ATTRAVERSO L'UTILIZZO DEI RISULTATI DI AMMINISTRAZIONE DEGLI ESERCIZI PRECEDENTI</t>
  </si>
  <si>
    <t>FONDO NAZIONALE ORDINARIO PER GLI INVESTIMENTI</t>
  </si>
  <si>
    <t>FONDO NAZIONALE PER LA MONTAGNA</t>
  </si>
  <si>
    <t>FONDO PER IL FINANZIAMENTO DEL PIANO NAZIONALE INFRASTRUTTURALE PER LA RICARICA DEI VEICOLI ELETTRICI</t>
  </si>
  <si>
    <t>FONDO PER LA MESSA IN SICUREZZA DEI PONTI ESISTENTI, LA REALIZZAZIONE DI NUOVI E LA SOSTITUZIONE DI QUELLI ESISTENTI SUL BACINO DEL PO</t>
  </si>
  <si>
    <t>FONDO PER LA PREDISPOSIZIONE DI UN PIANO STRAORDINARIO DI INDAGINE E DI APPROFONDIMENTO VOLTO ALLA VERIFICA DELLO STATO DI QUALITA' DELLE MATRICI NATURALI NELLA LOCALITA' BURGESI DEL COMUNE DI UGENTO</t>
  </si>
  <si>
    <t>FONDO PER LA REALIZZAZIONE DI INFRASTRUTTURE AL SERVIZIO DELLE FIERE</t>
  </si>
  <si>
    <t>FONDO PER LA RICOSTRUZIONE DEI TERRITORI DEI COMUNI DI CASAMICCIOLA TERME, FORIO E LACCO AMENO DELL'ISOLA DI ISCHIA COLPITI DAL SISMA DEL 21 AGOSTO 2017</t>
  </si>
  <si>
    <t>FONDO PER LA TUTELA E LO SVILUPPO ECONOMICO-SOCIALE DELLE ISOLE MINORI</t>
  </si>
  <si>
    <t>FONDO PER L'AGEVOLAZIONE DEI PIANI DI RIENTRO DEI COMUNI IN GESTIONE COMMISSARIALE STRAORDINARIA</t>
  </si>
  <si>
    <t>FONDO PER L'ATTUAZIONE DEL PROGRAMMA DEGLI INTERVENTI PER ROMA CAPITALE.</t>
  </si>
  <si>
    <t>FONDO PEREQUATIVO PER LE AUTORITA' PORTUALI</t>
  </si>
  <si>
    <t>INTERVENTI INFRASTRUTTURALI NELLE AREE DEPRESSE</t>
  </si>
  <si>
    <t>INTERVENTI URGENTI DI TUTELA DEI SITI DEL PATRIMONIO DELL'UNESCO IN PROVINCIA DI RAGUSA</t>
  </si>
  <si>
    <t>ISTITUTO SUPERIORE PER LA PROTEZIONE E LA RICERCA AMBIENTALE</t>
  </si>
  <si>
    <t>LIMITI D'IMPEGNO PER ALLOGGI E RESIDENZE UNIVERSITARIE</t>
  </si>
  <si>
    <t>SOMMA DA ASSEGNARE AL COMUNE DI ROMA PER IL PIANO DI RIENTRO FINANZIARIO</t>
  </si>
  <si>
    <t>SOMMA DA ASSEGNARE AL COMUNE DI ROMA PER IL PIANO DI RIENTRO FINANZIARIO DERIVANTE DALL'INTROITO DELL'ADDIZIONALE COMMISSARIALE SUI DIRITTI D'IMBARCO DEI PASSEGGERI IN PARTENZA DAGLI AEROPORTI DI ROMA ED ALL'INCREMENTO DELL'ADDIZIONALE COMUNALE ALL'IRPEF</t>
  </si>
  <si>
    <t>SOMMA DA ASSEGNARE PER IL COMPLETAMENTO DELLA COPERTURA DEL PASSANTE FERROVIARIO DI TORINO</t>
  </si>
  <si>
    <t>SOMMA DA CORRISPONDERE ALL'AGENZIA PER LE EROGAZIONI IN AGRICOLTURA PER LA RAZIONALIZZAZIONE DELLA PRODUZIONE BIETICOLO -SACCARIFERA IN ITALIA</t>
  </si>
  <si>
    <t>SOMMA DA DESTINARE AGLI UFFICI SPECIALI PER LA CITTA' DELL'AQUILA E PER I COMUNI DEL CRATERE, AL COMUNE DELL'AQUILA E AD ALTRI SOGGETTI PER LA RICOSTRUZIONE ED IL RILANCIO SOCIO-ECONOMICO DEI TERRITORI INTERESSATI DAL SISMA DELL'APRILE 2009</t>
  </si>
  <si>
    <t>SOMMA DA EROGARE AL COMUNE DI MOLFETTA PER LA REALIZZAZIONE DEI LAVORI DI COMPLETAMENTO, BANCHINAMENTO, DRAGAGGIO E DI RACCORDO STRADALE DELLA DIGA FORANEA</t>
  </si>
  <si>
    <t>SOMMA DA TRASFERIRE ALLA CORTE DEI CONTI PER LA REALIZZAZIONE DEGLI INTERVENTI CONNESSI AL FINANZIAMENTO DEGLI INVESTIMENTI E LO SVILUPPO INFRASTRUTTURALE</t>
  </si>
  <si>
    <t>SOMMA OCCORRENTE PER IL FINANZIAMENTO DELLA SCUOLA SPERIMENTALE DI DOTTORATO INTERNAZIONALE GRAN SASSO SCIENCE INSTITUTE GSSI</t>
  </si>
  <si>
    <t>SOMMA PER IL POTENZIAMENTO DELLA RICERCA NEL MERIDIONE D'ITALIA A FAVORE DELL'ISTITUTO NAZIONALE DI BIOLOGIA E BIOTECNOLOGIE MARINE-STAZIONE ZOOLOGICA ANTON DOHRN DI NAPOLI</t>
  </si>
  <si>
    <t>SOMME DA ASSEGNARE AGLI ENTI LOCALI PER LA PROGETTAZIONE E REALIZZAZIONE DI OPERE PER IL MIGLIORAMENTO DELLA VIABILITA' DI PARTICOLARI REALTA' TERRITORIALI</t>
  </si>
  <si>
    <t>SOMME DA ASSEGNARE AL COMMISSARIO AD ACTA PER LA PROGETTAZIONE E REALIZZAZIONE DI OPERE DI IMPIANTISTICA SPORTIVA E PER OPERE CONNESSE ALLA RIQUALIFICAZIONE DELL'AREA TURISTICA PER CONSENTIRE IL PROGETTO SPORTIVO DELLE FINALI DI COPPA DEL MONDO DI SCI DI MARZO 2020 E I CAMPIONATI MONDIALI DI SCI ALPINO DI FEBBRAIO 2021</t>
  </si>
  <si>
    <t>SOMME DA ASSEGNARE ALLE REGIONI E ALLE PROVINCE AUTONOME DI TRENTO E BOLZANO DA DESTINARE ALLA INTERCONNESSIONE TRA L'ANAGRAFE NAZIONALE VACCINI E LE ANAGRAFI VACCINALI REGIONALI</t>
  </si>
  <si>
    <t>SOMME DA ASSEGNARE ALLE REGIONI PER INTERVENTI NEL CAMPO DEL MIGLIORAMENTO GENETICO DEL BESTIAME, CON PARTICOLARE RIFERIMENTO ALLA TENUTA DEI LIBRI GENEALOGICI ED AI CONTROLLI FUNZIONALI</t>
  </si>
  <si>
    <t>SOMME DA ASSEGNARE ALLE REGIONI PER LA REALIZZAZIONE DI INTERVENTI DI RIORGANIZZAZIONE E RIQUALIFICAZIONE DELL'ASSISTENZA SANITARIA NEI GRANDI CENTRI ABITATI</t>
  </si>
  <si>
    <t>SOMME DA ASSEGNARE PER LA VALORIZZAZIONE DELL'ISTITUTO ITALIANO DI TECNOLOGIA</t>
  </si>
  <si>
    <t>SOMME DA DESTINARE AI COMUNI PER CONSENTIRE LA REALIZZAZIONE E LA MANUTENZIONE DI OPERE PUBBLICHE NEGLI ENTI LOCALI SCIOLTI PER INFILTRAZIONI MAFIOSE</t>
  </si>
  <si>
    <t>SOMME DA DESTINARE ALLA RISTRUTTURAZIONE DELL'IMMOBILE ADIBITO A SEDE DELL'AGENZIA ITALIANA PER LA COOPERAZIONE ALLO SVILUPPO.</t>
  </si>
  <si>
    <t>SOMME DA EROGARE AD ENTI DEL SERVIZIO SANITARIO NAZIONALE PER LE VERIFICHE TECNICHE E GLI INTERVENTI DI ADEGUAMENTO O MIGLIORAMENTO, FINALIZZATI ALLA RIDUZIONE DEL RISCHIO SISMICO</t>
  </si>
  <si>
    <t>SOMME DA EROGARE ALLE REGIONI E ALLE PROVINCE AUTONOME DI TRENTO E BOLZANO PER LA REALIZZAZIONE DI STRUTTURE DEDICATE ALL'ASSISTENZA PALLIATIVA E DI SUPPORTO PER I PAZIENTI ED I LORO FAMILIARI</t>
  </si>
  <si>
    <t>SOMME DA RIPARTIRE PER ASSICURARE LA CONTINUITA' DEGLI INTERVENTI PUBBLICI NEL SETTORE AGRICOLO E FORESTALE</t>
  </si>
  <si>
    <t>SOMME DA TRASFERIRE AL COMMISSARIO STRAORDINARIO PER LA REALIZZAZIONE DI IMPIANTI DI DEPURAZIONE E DI COLLETTAMENTO NELLE REGIONI DEL CENTRO ITALIA COLPITE DAGLI EVENTI SISMICI NEL CORSO DEL 2016</t>
  </si>
  <si>
    <t>SOMME DA TRASFERIRE ALL'ENTE NAZIONALE PER L'AVIAZIONE CIVILE</t>
  </si>
  <si>
    <t>SOMME DA TRASFERIRE ALL'ISTITUTO NAZIONALE PER L'ANALISI DELLE POLITICHE PUBBLICHE (INAPP)</t>
  </si>
  <si>
    <t>SOMME DA VERSARE AL CONTO CORRENTE INFRUTTIFERO APERTO PRESSO LA TESORERIA CENTRALE DELLO STATO DENOMINATO "MINISTERO DEL TESORO - FONDO DI ROTAZIONE PER L'ATTUAZIONE DELLE POLITICHE COMUNITARIE: FINANZIAMENTI NAZIONALI</t>
  </si>
  <si>
    <t>SOMME DESTINATE PER CONSENTIRE IL COMPLETAMENTO DEL RESTAURO URBANISTICO AMBIENTALE DEI RIONI SASSI E DEL PROSPICIENTE ALTOPIANO MURGICO DI MATERA.</t>
  </si>
  <si>
    <t>SOMME PER LA REALIZZAZIONE DI PROGETTI NEL SETTORE APISTICO FINALIZZATI AL SOSTEGNO DELLE PRODUZIONI E ALLEVAMENTI DI PARTICOLARE RILIEVO AMBIENTALE</t>
  </si>
  <si>
    <t>SPESA PER LE ESIGENZE DELL'ISTITUTO NAZIONALE DI VALUTAZIONE DEL SISTEMA EDUCATIVO DI ISTRUZIONE E FORMAZIONE (INVALSI)</t>
  </si>
  <si>
    <t>SPESE PER IL FINANZIAMENTO DI PROGETTI DI OCCUPAZIONE AGGIUNTIVA DI GIOVANI DISOCCUPATI PROMOSSI DA AMMINISTRAZIONI STATALI ANCHE AD ORDINAMENTO AUTONOMO, DA ENTI PUBBLICI NON ECONOMICI, DA REGIONI, DA ENTI LOCALI E DA ENTI GESTORI DI PARCHI, FINALIZZATI ALLA SALVAGUARDIA AMBIENTALE E VALORIZZAZIONE AMBIENTALE DEI PARCHI E DELLE RISERVE NATURALI NAZIONALI O REGIONALI, AI RILEVAMENTI E ALLA RACCOLTA DATI AMBIENTALI, AL COMPLETAMENTO DEL CATASTO DEGLI SCARICHI PUBBLICI E PRIVATI ED ALLA ATTUAZIONE DI INTERVENTI DI RISANAMENTO AMBIENTALE.</t>
  </si>
  <si>
    <t>SPESE PER INTERVENTI DI AMMODERNAMENTO E DI POTENZIAMENTO DELLA VIABILITA' SECONDARIA ESISTENTE NELLA REGIONE SICILIA E NELLA REGIONE CALABRIA NON COMPRESA NELLE STRADE GESTITE DA A.N.A.S. SPA</t>
  </si>
  <si>
    <t>SPESE PER LA RICOSTRUZIONE, RICONVERSIONE E BONIFICA DELL'AREA DELLE ACCIAIERIE DI GENOVA-CORNIGLIANO</t>
  </si>
  <si>
    <t>SPESE RELATIVE ALLA COSTRUZIONE E ALL'ESERCIZIO DELL'IMPIANTO LASER EUROPEO A ELETTRONI LIBERI A RAGGI X</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</si>
  <si>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</si>
  <si>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</si>
  <si>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</si>
  <si>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</si>
  <si>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</si>
  <si>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</si>
  <si>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</si>
  <si>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</si>
  <si>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</si>
  <si>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</si>
  <si>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</si>
  <si>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</si>
  <si>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</si>
  <si>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</si>
  <si>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</si>
  <si>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</si>
  <si>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</si>
  <si>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</si>
  <si>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</si>
  <si>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</si>
  <si>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</si>
  <si>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</si>
  <si>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</si>
  <si>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</si>
  <si>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</si>
  <si>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</si>
  <si>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</si>
  <si>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</si>
  <si>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</si>
  <si>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</si>
  <si>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</si>
  <si>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</si>
  <si>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N.ro</t>
  </si>
  <si>
    <t>Missione</t>
  </si>
  <si>
    <t>Amm.ne generale e supporto alla rappres. di Governo e dello Stato sul territorio</t>
  </si>
  <si>
    <t>Organi costituzionali, a rilevanza costituzionale e PCM</t>
  </si>
  <si>
    <t>Comp. %</t>
  </si>
  <si>
    <t>Var, %</t>
  </si>
  <si>
    <t>Correnti</t>
  </si>
  <si>
    <t>c/Capitale</t>
  </si>
  <si>
    <t>Indebitamento netto PA              (Sec 2010)</t>
  </si>
  <si>
    <t>Saldo netto da finanziare</t>
  </si>
  <si>
    <t>- (di cui Risparmio pubblico)</t>
  </si>
  <si>
    <t>Previsioni 2021</t>
  </si>
  <si>
    <t>ASSEGNAZIONE DI RISORSE AGLI UFFICI SCOLASTICI REGIONALI PER IL SOSTEGNO FINANZIARIO AI PATTI DI COMUNITA'</t>
  </si>
  <si>
    <t>CONTRIBUTI ALLE AUTORITA' PORTUALI PER L'ESENZIONE DEL PAGAMENTO DELLA TASSA DI ANCORAGGIO</t>
  </si>
  <si>
    <t>CONTRIBUTI DA CORRISPONDERE ALL'INAIL A CARICO DELLO STATO PER LA COSTRUZIONE DI SCUOLE INNOVATIVE E AGLI ENTI LOCALI AI FINI DELL'ACQUISIZIONE IN AFFITTO INCLUSO L'ACQUISTO, IL LEASING O IL NOLEGGIO DI STRUTTURE TEMPORANEE, DI ULTERIORI SPAZI DA DESTINARE ALL'ATTIVITA' DIDATTICA, NONCHE' DELLE SPESE ACCESSORIE</t>
  </si>
  <si>
    <t>CONTRIBUTO ALLA FONDAZIONE PATRIMONIO COMUNE DELL'ASSOCIAZIONE NAZIONALE DEI COMUNI ITALIANI PER SUPPORTO TECNICO AGLI ENTI LOCALI NELL'INDIVIDUAZIONE, NELLA REGOLARIZZAZIONE, NELLA TRASFORMAZIONE E NELLA MESSA A NORMA DELLE STRUTTURE DI PROPRIETÀ DEI MEDESIMI ENTI DA UTILIZZARE PER L'EMERGENZA DA COVID-19</t>
  </si>
  <si>
    <t>CONTRIBUTO ALLA REGIONE SARDEGNA E ALLE PROVINCE AUTONOME DI TRENTO E BOLZANO CORRISPONDENTE ALLA QUOTA ECCEDENTE IL CONCORSO ALLA FINANZA PUBBLICA ANNO 2020 A RISTORO DELLA PERDITA DI GETTITO PER COVID-19</t>
  </si>
  <si>
    <t>CONTRIBUTO ALLA REGIONE SARDEGNA RELATIVO ALLE QUOTE CAPITALE DI MUTUI VERSATE NELL'ANNO 2020</t>
  </si>
  <si>
    <t>CONTRIBUTO ALLO STABILIMENTO CHIMICO FARMACEUTICO MILITARE DI FIRENZE PER LA DISTRIBUZIONE DI DISINFETTANTI E SOSTANZE AD ATTIVITÀ GERMICIDA O BATTERICIDA</t>
  </si>
  <si>
    <t>CONTRIBUTO DELLO STATO PER LO STUDIO DI FATTIBILITÀ TECNICO- ECONOMICA DEL SOTTOPASSO IN VIA FULVIO TESTI NEL COMUNE DI CINISELLO BALSAMO</t>
  </si>
  <si>
    <t>FONDO A FAVORE DELLE REGIONI E PROVINCE AUTONOME AL FINE DI RISTORARE LE MINORI ENTRATE DERIVANTI DAL MANCATO VERSAMENTO DEL SALDO IRAP 2019 E PRIMA RATA ACCONTO 2020</t>
  </si>
  <si>
    <t>FONDO DA CORRISPONDERE AGLI ENTI LOCALI, AI FINI DELL'ACQUISIZIONE IN AFFITTO INCLUSO L'ACQUISTO, IL LEASING O IL NOLEGGIO DI STRUTTURE TEMPORANEE, DI ULTERIORI SPAZI DA DESTINARE ALL'ATTIVITA' DIDATTICA, NONCHE' DELLE SPESE DERIVANTI DALLA CONDUZIONE DI TALI SPAZI E DEL LORO ADATTAMENTO ALLE ESIGENZE DIDATTICHE</t>
  </si>
  <si>
    <t>FONDO DA TRASFERIRE ALLA PRESIDENZA DEL CONSIGLIO DEI MINISTRI PER IL PROFESSIONISMO NEGLI SPORT FEMMINILI</t>
  </si>
  <si>
    <t>FONDO DESTINATO A COMPENSARE LE AUTORITA' DI SISTEMA PORTUALE DEI MANCATI INTROITI DOVUTI AL CALO DEL TRAFFICO DEI PASSEGGERI E DEI CROCIERISTI NONCHE' LE IMPRESE DI NAVIGAZIONE OPERANTI CON NAVI MINORI NEL SETTORE DEL TRASPORTO TURISTICO DI PERSONE VIA MARE E PER ACQUE INTERNE PER DIMINUZIONE DEL FATTURATO</t>
  </si>
  <si>
    <t>FONDO DESTINATO AI COMUNI DEI TERRITORI DELLE PROVINCE DI BERGAMO, BRESCIA, CREMONA, LODI, PIACENZA E AI COMUNI DICHIARATI ZONA ROSSA, PER INTEVENTI DI SOSTEGNO A CARATTERE ECONOMICO E SOCIALE CONNESSI CON L'EMERGENZA SANITARIA DA COVID-19</t>
  </si>
  <si>
    <t>FONDO DESTINATO AI COMUNI INTERESSATI PER RISTORARE LE IMPRESE ESERCENTI I SERVIZI DI TRASPORTO SCOLASTICO DELLE PERDITE DI FATTURATO SUBITE A CAUSA DELL'EMERGENZA SANITARIA</t>
  </si>
  <si>
    <t>FONDO DESTINATO AI COMUNI PER IL RISTORO DELLE MANCATE ENTRATE DERIVANTI DALL'ESENZIONE DELLA PRIMA E DELLA SECONDA RATA DELL'IMPOSTA MUNICIPALE PROPRIA - IMU - PER IL SETTORE TURISTICO E DELLO SPETTACOLO</t>
  </si>
  <si>
    <t>FONDO DESTINATO AI COMUNI PER IL RISTORO DELLE MINORI ENTRATE DERIVANTI DALL'ESONERO DEL PAGAMENTO DELLA TASSA PER L'OCCUPAZIONE TEMPORANEA DI SPAZI ED AREE PUBBLICHE PER I TITOLARI DI CONCESSIONI O DI AUTORIZZAZIONI CONCERNENTI L'UTILIZZAZIONE DEL SUOLO PUBBLICO PER L'ESERCIZIO DEL COMMERCIO SU AREE PUBBLICHE DAL 1° MARZO AL 15 OTTOBRE 2020 E PER LA RESTITUZIONE DELLE SOMME VERSATE NEL MEDESIMO PERIODO.</t>
  </si>
  <si>
    <t>FONDO DESTINATO AI COMUNI PER IL RISTORO DELLE MINORI ENTRATE DERIVANTI DALL'ESONERO DEL PAGAMENTO DELLA TASSA PER OCCUPAZIONE DI SPAZI E AREE PUBBLICHE</t>
  </si>
  <si>
    <t>FONDO DESTINATO AL PROGRAMMA SPERIMENTALE PER LA PREVENZIONE, IL RIUSO E IL RICICLO DEI DISPOSITIVI DI PROTEZIONE INDIVIDUALE</t>
  </si>
  <si>
    <t>FONDO DESTINATO ALLA CONCESSIONE, IN FAVORE DELLE PERSONE CON MOBILITÀ RIDOTTA, DI UN BUONO VIAGGIO DA UTILIZZARE PER GLI SPOSTAMENTI EFFETTUATI A MEZZO DEL SERVIZIO DI TAXI OVVERO DI NOLEGGIO CON CONDUCENTE DAL 15 LUGLIO 2020 AL 31 DICEMBRE 2020</t>
  </si>
  <si>
    <t>FONDO DESTINATO ALLE MAGGIORI PRESTAZIONI DI LAVORO STRAORDINARIO DEL PERSONALE DELLA POLIZIA LOCALE DEI COMUNI, DELLE PROVINCE E DELLE CITTÀ METROPOLITANE, DIRETTAMENTE IMPEGNATO NEL CONTENIMENTO DEL FENOMENO EPIDEMIOLOGICO DA COVID-19, NONCHÉ PER L'ACQUISTO DI DISPOSITIVI DI PROTEZIONE INDIVIDUALE DEL MEDESIMO PERSONALE</t>
  </si>
  <si>
    <t>FONDO DI SOLIDARIETA' ALIMENTARE</t>
  </si>
  <si>
    <t>FONDO PER I POLI UNIVERSITARI TECNICO-SCIENTIFICI NEL MEZZOGIORNO</t>
  </si>
  <si>
    <t>FONDO PER IL CONCORSO AL PAGAMENTO DEL DEBITO DEI COMUNI CAPOLUOGO DELLE CITTÀ METROPOLITANE</t>
  </si>
  <si>
    <t>FONDO PER IL CONCORSO ALLA COPERTURA DEL MAGGIOR ONERE SOSTENUTO DAI COMUNI PER LA CORRESPONSIONE DELL'INCREMENTO DELL'INDENNITÀ DI FUNZIONE DEI SINDACI DEI COMUNI CON POPOLAZIONE FINO A 5.000 ABITANTI</t>
  </si>
  <si>
    <t>FONDO PER IL CONCORSO ALLE SPESE DI SANIFICAZIONE E DISINFEZIONE DEGLI UFFICI, DEGLI AMBIENTI E DEI MEZZI DI PROVINCE, CITTÀ METROPOLITANE E COMUNI</t>
  </si>
  <si>
    <t>FONDO PER IL FINANZIAMENTO DEL ¿PROGRAMMA #IOSONOAMBIENTE¿</t>
  </si>
  <si>
    <t>FONDO PER IL FINANZIAMENTO DI INTERVENTI DI SOSTEGNO DI CARATTERE ECONOMICO E SOCIALE A FAVORE DEI COMUNI PARTICOLARMENTE DANNEGGIATI DALL'EMERGENZA SANITARIA DA COVID-19</t>
  </si>
  <si>
    <t>FONDO PER IL REDDITO DI EMERGENZA A FAVORE DEI NUCLEI FAMILIARI IN CONDIZIONI DI NECESSITA' ECONOMICA IN CONSEGUENZA ALL'EMERGENZA SANITARIA NAZIONALE DA COVID-19</t>
  </si>
  <si>
    <t>FONDO PER IL REDDITO DI ULTIMA ISTANZA A FAVORE DEI LAVORATORI DANNEGGIATI DALL'EMERGENZA SANITARIA NAZIONALE DA COVID-19</t>
  </si>
  <si>
    <t>FONDO PER IL SOSTEGNO DEGLI ENTI IN DEFICIT STRUTTURALE</t>
  </si>
  <si>
    <t>FONDO PER INTERVENTI DI SANIFICAZIONE DEI LOCALI SEDI DI SEGGIO ELETTORALE IN OCCASIONE DELLE CONSULTAZIONI ELETTORALI E REFERENDARIE DEL MESE DI SETTEMBRE 2020</t>
  </si>
  <si>
    <t>FONDO PER L' INCLUSIONE SOCIALE DEGLI IMMIGRATI</t>
  </si>
  <si>
    <t>FONDO PER L'ESERCIZIO DELLE FUNZIONI DELLE REGIONI E DELLE PROVINCE AUTONOME DI TRENTO E BOLZANO</t>
  </si>
  <si>
    <t>FONDO PER L'ESERCIZIO DELLE FUNZIONI FONDAMENTALI DEGLI ENTI LOCALI</t>
  </si>
  <si>
    <t>MISURE COMPENSATIVE PER SOSTENERE IL SETTORE DEL TRASPORTO PUBBLICO LOCALE E REGIONALE DI PASSEGGERI, OGGETTO DI OBBLIGO DI SERVIZIO PUBBLICO, A SEGUITO DEGLI EFFETTI NEGATIVI DERIVANTI DALL'EMERGENZA EPIDEMIOLOGICA DA COVID-19, DEI MINORI RICAVI TARIFFARI RELATIVI AI PASSEGGERI NEL PERIODO DAL 23 FEBBRAIO 2020 AL 31 DICEMBRE 2020</t>
  </si>
  <si>
    <t>ONERI RELATIVI AI TRATTAMENTI DI CASSA INTEGRAZIONE GUADAGNI IN DEROGA DA CORRISPONDERE PER FRONTEGGIARE L'EMERGENZA SANITARIA NAZIONALE DA COVID-19 AI LAVORATORI NON TUTELATI</t>
  </si>
  <si>
    <t>ONERI RELATIVI AI TRATTAMENTI DI CASSA INTEGRAZIONE GUADAGNI ORDINARIA DA CORRISPONDERE PER FRONTEGGIARE L'EMERGENZA SANITARIA NAZIONALE DA COVID-19 AI LAVORATORI GIA' PERCETTORI DI TRATTAMENTI DI CASSA INTEGRAZIONE GUADAGNI STRAORDINARIA</t>
  </si>
  <si>
    <t>ONERI RELATIVI AI TRATTAMENTI DI CASSA INTEGRAZIONE GUADAGNI ORDINARIA DA CORRISPONDERE PER FRONTEGGIARE L'EMERGENZA SANITARIA NAZIONALE DA COVID-19 AI LAVORATORI GIA' TUTELATI</t>
  </si>
  <si>
    <t>ONERI RELATIVI ALLA TUTELA DEI LAVORATORI AUTONOMI E DEI LAVORATORI DEL SETTORE PRIVATO IN CASO DI MALATTIA O INFORTUNIO</t>
  </si>
  <si>
    <t>ONERI RELATIVI ALLE INDENNITA' PER CONGEDO PARENTALE E AL BONUS PER L'ACQUISTO DI SERVIZI DI BABY-SITTING DA CORRISPONDERE PER FRONTEGGIARE L'EMERGENZA SANITARIA NAZIONALE DA COVID-19 AI LAVORATORI DIPENDENTI DEL SETTORE PRIVATO, AI LAVORATORI ISCRITTI ALLA GESTIONE SEPARATA E AI LAVORATORI AUTONOMI</t>
  </si>
  <si>
    <t>ONERI RELATIVI ALLE INDENNITA' PER CONGEDO PARENTALE E AL BONUS PER L'ACQUISTO DI SERVIZI DI BABY-SITTING DA CORRISPONDERE PER FRONTEGGIARE L'EMERGENZA SANITARIA NAZIONALE DA COVID-19 AI LAVORATORI DIPENDENTI DEL SETTORE PUBBLICO</t>
  </si>
  <si>
    <t>ONERI RELATIVI ALL'INDENNITA' UNA TANTUM RICONOSCIUTA AI LAVORATORI PER FRONTEGGIARE L'EMERGENZA SANITARIA NAZIONALE DA COVID-19</t>
  </si>
  <si>
    <t>SGRAVI CONTRIBUTIVI A FAVORE DELLE IMPRESE ARMATORIALI</t>
  </si>
  <si>
    <t>SOMMA DA ASSEGNARE ALL'ISPRA PER IL FUNZIONAMENTO DELLA SCUOLA DI SPECIALIZZAZIONE IN DISCIPLINE AMBIENTALI</t>
  </si>
  <si>
    <t>SOMMA DA ASSEGNARE ALL'ISTITUTO SUPERIORE PER LA PROTEZIONE E LA RICERCA AMBIENTALE PER LA GESTIONE DEL SITO "INFORMAMBIENTE"</t>
  </si>
  <si>
    <t>SOMMA DA DESTINARE ALL'INPS PER L'ATTIVITA' CONNESSA AL RILASCIO DELLE DICHIARAZIONI ISEE, AL REDDITO DI CITTADINANZA E AL REDDITO DI EMERGENZA</t>
  </si>
  <si>
    <t>SOMMA DA TRASFERIRE ALLA PRESIDENZA DEL CONSIGLIO DEI MINISTRI PER IL CONTRIBUTO IN CONTO INTERESSI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</si>
  <si>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SOMMA DA TRASFERIRE ALLA PRESIDENZA DEL CONSIGLIO DEI MINISTRI PER IL FONDO DESTINATO ALL'ADOZIONE DI INIZIATIVE DI SOLIDARIETA' A FAVORE DEI FAMILIARI DI MEDICI, PERSONALE INFERMIERISTICO E OPERATORI SOCIO-SANITARI CHE, DURANTE L'EMERGENZA COVID 19, HANNO CONTRATTO IN SERVIZIO UNA PATOLOGIA ALLA QUALE SIA CONSEGUITA LA MORTE</t>
  </si>
  <si>
    <t>SOMMA DA TRASFERIRE ALLA PRESIDENZA DEL CONSIGLIO DEI MINISTRI PER IL FONDO DI SOSTEGNO PER LE STRUTTURE SEMIRESIDENZIALI PER PERSONE CON DISABILITA'</t>
  </si>
  <si>
    <t>SOMMA DA TRASFERIRE ALLA PRESIDENZA DEL CONSIGLIO DEI MINISTRI PER IL FONDO PER IL RILANCIO DEL SISTEMA SPORTIVO NAZIONALE</t>
  </si>
  <si>
    <t>SOMMA DA TRASFERIRE ALLA PRESIDENZA DEL CONSIGLIO DEI MINISTRI PER IL FONDO PER IL SOSTEGNO DELLE ASSOCIAZIONI E SOCIETA' SPORTIVE DILETTANTISTICHE</t>
  </si>
  <si>
    <t>SOMMA DA TRASFERIRE ALLA PRESIDENZA DEL CONSIGLIO DEI MINISTRI PER IL FONDO PER INTERVENTI A FAVORE DI CITTADINI ILLUSTRI IN STATO DI NECESSITA' - LEGGE BACCHELLI</t>
  </si>
  <si>
    <t>SOMMA DA TRASFERIRE ALLA PRESIDENZA DEL CONSIGLIO DEI MINISTRI PER IL FONDO PER LA FORMAZIONE PERSONALE DELLE CASALINGHE</t>
  </si>
  <si>
    <t>SOMMA DA TRASFERIRE ALLA REGIONE AUTONOMA VALLE D'AOSTA E ALLE PROVINCE AUTONOME DI TRENTO E DI BOLZANO DA RIPARTIRE TRA LE ISTITUZIONI SCOLASTICHE PER LA PULIZIA DEGLI AMBIENTI SCOLASTICI E PER I DISPOSITIVI DI PROTEZIONE INDIVIDUALE</t>
  </si>
  <si>
    <t>SOMMA DA TRASFERIRE ALL'AGENZIA NAZIONALE PER L'AMMINISTRAZIONE E LA DESTINAZIONE DEI BENI SEQUESTRATI E CONFISCATI ALLA CRIMINALITA' ORGANIZZATA PER IL RIMBORSO SPESE SOSTENUTE RELATIVE ALLA CONFISCA DEI BENI</t>
  </si>
  <si>
    <t>SOMMA OCCORRENTE PER FAR FRONTE ALLE SPESE DERIVANTI DAL CONTENZIOSO REGIONALE</t>
  </si>
  <si>
    <t>SOMME DA CORRISPONDERE ALL'INPS PER GLI INTERVENTI DI PROMOZIONE DEL LAVORO AGRICOLO IN CONSEGUENZA ALL'EMERGENZA SANITARIA NAZIONALE DA COVID-19</t>
  </si>
  <si>
    <t>SOMME DA CORRISPONDERE ALL'INPS PER L'ULTERIORE FINANZIAMENTO DI INTEGRAZIONI SALARIALI DA CORRISPONDERE AI LAVORATORI PER FRONTEGGIARE L'EMERGENZA SANITARIA NAZIONALE DA COVID-19</t>
  </si>
  <si>
    <t>SOMME DA CORRISPONDERE PER L'EROGAZIONE DI CONTRIBUTI PER IL SOSTEGNO DEI LAVORATORI FRONTALIERI RESIDENTI IN ITALIA CHE SVOLGONO LA PROPRIA ATTIVITA' IN PAESI CONFINANTI O LIMITROFI</t>
  </si>
  <si>
    <t>SOMME DA RIMBORSARE AGLI ENTI DI DIRITTO PRIVATO DI PREVIDENZA OBBLIGATORIA PER LE INDENNITA' ANTICIPATE, A VALERE SUL FONDO PER IL REDDITO DI ULTIMA ISTANZA, AI LAVORATORI AUTONOMI E PROFESSIONISTI LORO ISCRITTI, DANNEGGIATI DALL'EMERGENZA SANITARIA NAZIONALE DA COVID-19</t>
  </si>
  <si>
    <t>SOMME DA TRASFERIRE ALLA PRESIDENZA DEL CONSIGLIO DEI MINISTRI DESTINATE AL RISTORO E AL SOSTEGNO A FAVORE DELLE ASSOCIAZIONI SPORTIVE DILETTANTISTICHE ISCRITTE NEL REGISTRO TENUTO DAL COMITATO OLIMPICO NAZIONALE ITALIANO</t>
  </si>
  <si>
    <t>SOMME DA TRASFERIRE ALL'INAF - ISTITUTO NAZIONALE DI ASTROFISICA PER LA PARTECIPAZIONE AGLI ORGANI E COMITATI DI GOVERNANCE</t>
  </si>
  <si>
    <t>SOMME OCCORRENTI PER MISURE SPECIALI DI TUTELA E FRUIZIONE DEI SITI ITALIANI DI INTERESSE CULTURALE, PAESAGGISTICO E AMBIENTALE, INSERITI NELLA "LISTA DEL PATRIMONIO MONDIALE", POSTI SOTTO LA TUTELA DELL'UNESCO</t>
  </si>
  <si>
    <t>SPESE PER LE ATTIVITA' CONNESSE AL CONFERIMENTO DEL TITOLO DI 'CAPITALE ITALIANA DEL LIBRO'</t>
  </si>
  <si>
    <t>TRASFERIMENTI COMPENSATIVI A FAVORE DEI COMUNI DERIVANTI DALLA RIDUZIONE DI GETTITO DELL'IMPOSTA DI SOGGIORNO, DEL CONTRIBUTO DI SOGGIORNO O DEL CONTRIBUTO DI SBARCO</t>
  </si>
  <si>
    <t>CONTRIBUTO A FAVORE DEI COLLEGI UNIVERSITARI LEGALMENTE RICONOSCIUTI PER LO SVOLGIMENTO DI ATTIVITA' CULTURALE A CARATTERE NAZIONALE ED INTERNAZIONALE E DELLE RESIDENZE UNIVERSITARIE STATALI E FINANZIAMENTO DELLE FUNZIONI DELEGATE ALLA REGIONE AUTONOMA SARDEGNA IN MATERIA DI DIRITTO ALLO STUDIO</t>
  </si>
  <si>
    <t>CONTRIBUTO A FAVORE DELL’UNCEM PER ATTIVITA’ DI STUDI, RICERCHE E FORMAZIONE A SUPPORTO DEGLI ENTI LOCALI AL FINE DI FAVORIRE LA CRESCITA E LO SVILUPPO SOSTENIBILE NELLE AREE INTERNE E MARGINALI.</t>
  </si>
  <si>
    <t>CONTRIBUTO A FAVORE DELLE REGIONI A STATUTO SPECIALE E LE PROVINCE AUTONOME DI TRENTO E BOLZANO AI SENSI DEI PUNTI 9 E 10 DELL'ACCORDO QUADRO DEL 5 NOVEMBRE 2020 IN MATERIA DI FINANZA PUBBLICA.</t>
  </si>
  <si>
    <t>CONTRIBUTO DESTINATO AI COMUNI PER LA PROMOZIONE DI COMPOSTIERE DI COMUNITÀ NELLE ZONE ECONOMICHE AMBIENTALI</t>
  </si>
  <si>
    <t>CONTRIBUTO STATALE ALL'AGENZIA NAZIONALE PER LE POLITICHE ATTIVE DEL LAVORO (ANPAL) PER LE SPESE DI FUNZIONAMENTO E I COSTI GENERALI DI STRUTTURA DI ANPAL SERVIZI S.P.A.</t>
  </si>
  <si>
    <t>FONDO DA TRASFERIRE ALLA PRESIDENZA DEL CONSIGLIO DEI MINISTRI PER LA CONCESSIONE DI CONTRIBUTI A FAVORE DELLE ATTIVITÀ ECONOMICHE E PRODUTTIVE DANNEGGIATE DAGLI ECCEZIONALI EVENTI METEOROLOGICI DEL 28 NOVEMBRE 2020 IN SARDEGNA</t>
  </si>
  <si>
    <t>FONDO DA TRASFERIRE ALLA PRESIDENZA DEL CONSIGLIO DEI MINISTRI PER LA FORMAZIONE TURISTICA ESPERIENZIALE</t>
  </si>
  <si>
    <t>FONDO DA TRASFERIRE ALLA PRESIDENZA DEL CONSIGLIO DEI MINISTRI PER LA STIPULA DI CONTRATTI DI LAVORO A TEMPO DETERMINATO PER L'ACCELERAZIONE E L'ATTUAZIONE DEGLI INVESTIMENTI SUL DISSESTO IDROGEOLOGICO</t>
  </si>
  <si>
    <t>FONDO DESTINATO AI PICCOLI COMUNI CON MENO DI 500 ABITANTI PER LO SVOLGIMENTO DELLE FUNZIONI FONDAMENTALI, ANCHE IN RELAZIONE ALLA PERDITA DI ENTRATE CONNESSE ALL’ EMERGENZA EPIDEMIOLOGICA DA COVID-19.</t>
  </si>
  <si>
    <t>FONDO DESTINATO AL FINANZIAMENTO DELLA CROCE ROSSA ITALIANA</t>
  </si>
  <si>
    <t>FONDO DESTINATO AL FINANZIAMENTO DI PROGETTI PILOTA PER L'EDUCAZIONE AMBIENTALE DA DESTINARE ALLE SCUOLE SITE NEI COMUNI CHE RICADONO NELLE RISERVE MAB, NEI SITI UNESCO E NELLE ZONE ECONOMICHE AMBIENTALI</t>
  </si>
  <si>
    <t>FONDO IN FAVORE DEI COMUNI PER L’ISTITUZIONE DI SPAZI RISERVATI ALLA SOSTA GRATUITA DEI VEICOLI ADIBITI AL SERVIZIO DI PERSONE CON LIMITATA O IMPEDITA CAPACITÀ MOTORIA MUNITI DI CONTRASSEGNO SPECIALE OVVERO DELLE DONNE IN STATO DI GRAVIDANZA</t>
  </si>
  <si>
    <t>FONDO PER ASSUNZIONI A TEMPO DETERMINATO DEI COMUNI PER FAR FRONTE AGLI ACCRESCIUTI ONERI DI GESTIONE IN ORDINE AI PROCEDIMENTI CONNESSI ALLA EROGAZIONE DEL CD SUPERBONUS.</t>
  </si>
  <si>
    <t>FONDO PER IL FINANZIAMENTO DI INTERVENTI DESTINATI ALL'ACCOGLIENZA DI GENITORI DETENUTI CON BAMBINI AL SEGUITO IN CASE-FAMIGLIA</t>
  </si>
  <si>
    <t>FONDO PER IL FINANZIAMENTO DI INTERVENTI FORMATIVI DI ECCELLENZA A CURA DI ENTI DI RICERCA IN MATERIA DI DIRITTO PENALE INTERNAZIONALE E DI TUTELA DEI DIRITTI UMANI</t>
  </si>
  <si>
    <t>FONDO PER IL RISTORO AI COMUNI DELLE MINORI ENTRATE DERIVANTI DALLA RIDUZIONE DELL'IMU E DELLA TASSA SUI RIFIUTI PER LE UNITA' IMMOBILIARI POSSEDUTE DA RESIDENTI ALL'ESTERO</t>
  </si>
  <si>
    <t>FONDO PER IL SOSTEGNO AL REDDITO DEI LAVORATORI DELLE AREE DI CRISI INDUSTRIALE COMPLESSA</t>
  </si>
  <si>
    <t>FONDO PER IL SOSTEGNO DELLA PARITA' SALARIALE DI GENERE</t>
  </si>
  <si>
    <t>FONDO PER L’ALZHEIMER E LE DEMENZE</t>
  </si>
  <si>
    <t>FONDO PER L’APPROVVIGIONAMENTO IDRICO DEI COMUNI DELLE ISOLE MINORI CON POPOLAZIONE INFERIORE A 15.000 ABITANTI</t>
  </si>
  <si>
    <t>FONDO PER L’ATTUAZIONE DI INTERVENTI IN MATERIA DI RIFORMA DELLA POLIZIA LOCALE.</t>
  </si>
  <si>
    <t>FONDO PER L’EROGAZIONE DI CONTRIBUTI IN FAVORE DEI COMUNI DI FRONTIERA INTERESSATI DALLA GESTIONE DEI FLUSSI MIGRATORI.</t>
  </si>
  <si>
    <t>FONDO PER LA PROMOZIONE DI UN PROGRAMMA NAZIONALE DI RICERCA E DI INTERVENTI SUL CONTRASTO ALLA POVERTA’ EDUCATIVA ATTRAVERSO UN PIANO ORGANICO MULTIDISCIPLINARE E MULTILIVELLO DI MONITORAGGIO DEI TERRITORI E GRUPPI DI POPOLAZIONE PIU’ A RISCHIO E DI SPERIMENTAZIONE DI INTERVENTI INNOVATIVI</t>
  </si>
  <si>
    <t>FONDO PER LA TUTELA DEL LAVORO MEDIANTE TRATTAMENTI DI CASSA INTEGRAZIONE GUADAGNI ORDINARIA, ASSEGNO ORDINARIO E CASSA INTEGRAZIONE GUADAGNI IN DEROGA, RESI NECESSARI DALL'EMERGENZA SANITARIA NAZIONALE DA COVID19</t>
  </si>
  <si>
    <t>FONDO PER LA VALORIZZAZIONE DELLE UNIVERSITÀ A VOCAZIONE COLLEGIALE</t>
  </si>
  <si>
    <t>FONDO RELATIVO AL CONCORSO STATALE ALL'ESERCIZIO DELLA FUNZIONE REGIONALE IN MATERIA DI INDENNIZZI A FAVORE DEI SOGGETTI DANNEGGIATI DA COMPLICANZE DI TIPO IRREVERSIBILE A CAUSA DI VACCINAZIONI OBBLIGATORIE, TRASFUSIONI ED EMODERIVATI DI CUI ALLA LEGGE 25 FEBBRAIO 1992, N. 210</t>
  </si>
  <si>
    <t>FONDO RELATIVO AL RISTORO PER LE MINORI ENTRATE DERIVANTI DALLA SOPPRESSIONE DELL'IMPOSTA REGIONALE SULLA BENZINA PER AUTOTRAZIONE</t>
  </si>
  <si>
    <t>INDENNITÀ STRAORDINARIA DI CONTINUITÀ REDDITUALE ED OPERATIVA – ISCRO</t>
  </si>
  <si>
    <t>MISURE COMPENSATIVE DA CORRISPONDERE AD ANAS, PER LA RIDUZIONE DELLE ENTRATE RELATIVE ALL'ANNO 2020, A SEGUITO DELLA RIDUZIONE DELLA CIRCOLAZIONE AUTOSTRADALE CONSEGUENTE ALLE MISURE DI CONTENIMENTO E PREVENZIONE DELL'EMERGENZA EPIDEMIOLOGICA DA COVID-19</t>
  </si>
  <si>
    <t>MISURE COMPENSATIVE DA CORRISPONDERE ALLE CITTA’ PORTUALI PER I DANNI SUBITI A CAUSA DEL CALO DEL TURISMO CROCIERISTICO PRODOTTO DALLA PANDEMIA DA COVID-19</t>
  </si>
  <si>
    <t>MISURE COMPENSATIVE PER SOSTENERE IL SETTORE DEL TRASPORTO PUBBLICO LOCALE E REGIONALE DI PASSEGGERI, OGGETTO DI OBBLIGO DI SERVIZIO PUBBLICO, A SEGUITO DEGLI EFFETTI NEGATIVI DERIVANTI DALL'EMERGENZA EPIDEMIOLOGICA DA COVID-19</t>
  </si>
  <si>
    <t>ORGANISMO PUBBLICO PER LO SVOLGIMENTO DI FUNZIONI E COMPETENZE RELATIVE ALLA SALVAGUARDIA DELLA CITTÀ DI VENEZIA E DELLA ZONA LAGUNARE E AL MANTENIMENTO DEL REGIME IDRAULICO LAGUNARE</t>
  </si>
  <si>
    <t>RIMBORSI ALL'I.N.A.I.L. PER PRESTAZIONI EROGATE AL PERSONALE A SEGUITO DI INFORTUNI SUBITI NEL CORSO DEL LAVORO</t>
  </si>
  <si>
    <t>SOMMA DA ACCREDITARE ALLA CONTABILITA' SPECIALE 1778 "AGENZIA DELLE ENTRATE - FONDI DI BILANCIO" PER ESSERE RIVERSATA ALL'ENTRATA DEL BILANCIO DELLO STATO PER IL CREDITO D'IMPOSTA FRUITO DALLE IMPRESE PER LE DONAZIONI EFFETTUATE, NELLA FORMA DI BORSE DI STUDIO, FINALIZZATE ALLO SVILUPPO DI COMPETENZE MANAGERIALI</t>
  </si>
  <si>
    <t>SOMMA DA ASSEGNARE AGLI IRCCS PER LE ASSUNZIONI DI PERSONALE CON CONTRATTO A TEMPO DETERMINATO NEL RUOLO NON DIRIGENZIALE DELLA RICERCA SANITARIA E DELLE RELATIVE ATTIVITA' DI SUPPORTO</t>
  </si>
  <si>
    <t>SOMMA DA ASSEGNARE AGLI ISTITUTI ZOOPROFILATTICI SPERIMENTALI PER LE ASSUNZIONI DI PERSONALE CON CONTRATTO A TEMPO DETERMINATO NEL RUOLO NON DIRIGENZIALE DELLA RICERCA SANITARIA E DELLE RELATIVE ATTIVITÀ DI SUPPORTO</t>
  </si>
  <si>
    <t>SOMMA DA ASSEGNARE ALL'ISTITUTO SUPERIORE PER LA PROTEZIONE E LA RICERCA AMBIENTALE PER IL FUNZIONAMENTO DELLA SCUOLA DI SPECIALIZZAZIONE IN DISCIPLINE AMBIENTALI</t>
  </si>
  <si>
    <t>SOMMA DA TRASFERIRE ALLA PRESIDENZA DEL CONSIGLIO DEI MINISTRI PER GLI INTERVENTI E LE OPERE NECESSARIE AL GIUBILEO DEL 2025</t>
  </si>
  <si>
    <t>SOMMA DA TRASFERIRE ALLA PRESIDENZA DEL CONSIGLIO DEI MINISTRI PER IL FONDO CONTRO LA VIOLENZA E LE DISCRIMINAZIONI DI GENERE</t>
  </si>
  <si>
    <t>SOMMA DA TRASFERIRE ALLA PRESIDENZA DEL CONSIGLIO DEI MINISTRI PER IL FONDO DESTINATO ALLA REALIZZAZIONE DI UNA PIATTAFORMA DI RACCOLTA DELLE FIRME DIGITALI PER L'INCLUSIONE DELLE PERSONE CON DISABILITA' ALLA VITA DEMOCRATICA</t>
  </si>
  <si>
    <t>SOMMA DA TRASFERIRE ALLA PRESIDENZA DEL CONSIGLIO DEI MINISTRI PER LA CONCESSIONE DI CONTRIBUTI PER ACQUISTO DI ABBONAMENTI A QUOTIDIANI, RIVISTE O PERIODICI ANCHE IN FORMATO DIGITALE</t>
  </si>
  <si>
    <t>SOMMA DA TRASFERIRE ALLA PRESIDENZA DEL CONSIGLIO DEI MINISTRI PER LA CONCESSIONE IN COMODATO GRATUITO DI TELEFONI MOBILI DOTATI DI CONNETTIVITA'</t>
  </si>
  <si>
    <t>SOMMA DA TRASFERIRE ALLA PRESIDENZA DEL CONSIGLIO DEI MINISTRI PER LA FONDAZIONE FUTURO DELLE CITTA'</t>
  </si>
  <si>
    <t>SOMMA DA TRASFERIRE ALLA PRESIDENZA DEL CONSIGLIO DEI MINISTRI PER LA PROMOZIONE DELL'ATTIVITA' SPORTIVA DI BASE</t>
  </si>
  <si>
    <t>SOMMA DA TRASFERIRE ALLA PRESIDENZA DEL CONSIGLIO DEI MINISTRI PER LA PROMOZIONE TURISTICA DEL TERRITORIO MEDIANTE MANIFESTAZIONI SPORTIVE</t>
  </si>
  <si>
    <t>SOMMA DA TRASFERIRE ALLA PRESIDENZA DEL CONSIGLIO DEI MINISTRI PER L'ISTITUTO DEGLI INNOCENTI DI FIRENZE</t>
  </si>
  <si>
    <t>SOMMA DA TRASFERIRE ALLA PRESIDENZA DEL CONSIGLIO DEI MINISTRI PER TUTELA E LA VALORIZZAZIONE DELLE AREE DI PARTICOLARE INTERESSE GEOLOGICO O SPELEOLOGICO</t>
  </si>
  <si>
    <t>SOMMA DA TRASFERIRE ALL'UNIVERSITÀ DEGLI STUDI DI ROMA ¿TOR VERGATA¿ PER LA DEFINIZIONE DEL CONTENZIOSO IN ESSERE PER LA MANCATA REALIZZAZIONE DEL COMPLESSO SPORTIVO POLIFUNZIONALE DENOMINATO ¿CITTÀ DELLO SPORT¿</t>
  </si>
  <si>
    <t>SOMME DA ASSEGNARE ALL'ENTE NAZIONALE PER L'AVIAZIONE CIVILE -ENAC</t>
  </si>
  <si>
    <t>SOMME DA TRASFERIRE A REGIONI, UNIVERSITA' E ENTI DI RICERCA PER LA REALIZZAZIONE DI INTERVENTI DESTINATI AL POTENZIAMENTO DELLA RETE VOLTA ALL'ASSISTENZA DELLE VITTIME DI REATO PER LA TUTELA SOCIALE E ASSISTENZIALE DELLE STESSE</t>
  </si>
  <si>
    <t>SOMME DA TRASFERIRE ALLA PRESIDENZA DEL CONSIGLIO DEI MINISTRI PER LA CONCESSIONE DI BORSE DI STUDIO PER LO SVILUPPO DI PROGETTI DI STUDIO E DI RICERCA E FORMAZIONE LAVORO DI GIOVANI MERITEVOLI</t>
  </si>
  <si>
    <t>SOMME DA TRASFERIRE ALLA PRESIDENZA DEL CONSIGLIO DEI MINISTRI PER LA CONCESSIONE DI UNA INDENNITA' DI ARCHITETTURA E DI GESTIONE OPERATIVA A FAVORE DEI GESTORI DEL SISTEMA PUBBLICO PER LA GESTIONE DELL'IDENTITA' DIGITALE DI CITTADINI E IMPRESE (SPID)</t>
  </si>
  <si>
    <t>SOMME DA TRASFERIRE ALL'INPS PER IL BENEFICIO CONCESSO AI LAVORATORI PART TIME NEL SETTORE PRIVATO AI FINI DEL RAGGIUNGIMENTO DEI REQUISITI DI ANZIANITA' LAVORATIVA PER L'ACCESSO AL TRATTAMENTO PENSIONISTICO DI VECCHIAIA</t>
  </si>
  <si>
    <t>SOMME DA TRASFERIRE ALL'INPS PER IL TRATTAMENTO DI QUESCENZA DEI PROFESSORI E RICERCATORI DELLE UNIVERSITA' NON STATALI LEGALMENTE RICONOSCIUTE</t>
  </si>
  <si>
    <t>SOMME DESTINATE ALLA RIMOZIONE, DEMOLIZIONE E VENDITA DI RELITTI</t>
  </si>
  <si>
    <t>SPESA PER L'ASSUNZIONE DI PERSONALE DA ASSEGNARE ALLE STRUTTURE DELL'INPS</t>
  </si>
  <si>
    <t>SPESE PER IL FUNZIONAMENTO DELLA SCUOLA DI SPECIALIZZAZIONE IN MEDICINA E CURE PALLIATIVE</t>
  </si>
  <si>
    <t>SPESE PER LA REALIZZAZIONE DI INIZIATIVE VOLTE ALL'ATTUAZIONE DELLA PARTECIPAZIONE ITALIANA ALLA CONFERENZA SUL FUTURO DELL'EUROPA</t>
  </si>
  <si>
    <t>SPESE PER L'ATTIVAZIONE DI CORSI DI MASTER DI SECONDO LIVELLO IN MEDICINA CLINICA TERMALE</t>
  </si>
  <si>
    <t>SPESE RELATIVE AL PERSONALE COMANDATO - OPERANTE PRESSO IL CENTRO NAZIONALE PER LA PREVENZIONE E CONTROLLO DELLE MALATTIE - NON GESTITO DA NOIPA DA RIMBORSARE AGLI ENTI DI PROVENIENZA</t>
  </si>
  <si>
    <t>TRAINING E SIMULAZIONE PER LE FINALITÀ DI CUI ALLA LEGGE 10 FEBBRAIO 2020, N. 10</t>
  </si>
  <si>
    <t>NEW</t>
  </si>
  <si>
    <t>vedi Fondo su previsioni 2021</t>
  </si>
  <si>
    <t>CONTRIBUTI A FAVORE DEI COMUNI PER INVESTIMENTI DI EFFICIENTAMENTO ENERGETICO E SVILUPPO TERRITORIALE SOSTENIBILE</t>
  </si>
  <si>
    <t>CONTRIBUTI AGLI ISTITUTI NAZIONALI DI RICERCA</t>
  </si>
  <si>
    <t>CONTRIBUTI IN CONTO CAPITALE DA ASSEGNARE AI COMUNI E AI LORO CONSORZI PER IL COMPLETAMENTO DEL PROGRAMMA DI INTERVENTI PER LA METANIZZAZIONE DEL MEZZOGIORNO E DEI COMUNI DEL CENTRO-NORD</t>
  </si>
  <si>
    <t>CONTRIBUTI IN CONTO CAPITALE PER INVESTIMENTI NELL'AREA DELLA PIANURA PADANA PER STRATEGIE DI INTERVENTO RELATIVE ALLA QUALITA' DELL'ARIA</t>
  </si>
  <si>
    <t>CONTRIBUTI PER IL RINNOVO PARCO VEICOLARE DELLE IMPRESE ATTIVE SUL TERRITORIO ITALIANO ISCRITTE AL REGISTRO ELETTRONICO NAZIONALE (R.E.N.)</t>
  </si>
  <si>
    <t>CONTRIBUTO A FAVORE DELLA REGIONE LAZIO PER FAR FRONTE ALL'AUMENTO DI POLVERI SOTTILI (PM10) NEL TERRITORIO DI ROMA CAPITALE</t>
  </si>
  <si>
    <t>CONTRIBUTO A FAVORE DELLE CITTÀ METROPOLITANE DI ROMA E MILANO PER IL FINANZIAMENTO DI PIANI DI SICUREZZA PER LA MANUTENZIONE DI STRADE E SCUOLE</t>
  </si>
  <si>
    <t>CONTRIBUTO AI COMUNI PER INVESTIMENTI IN OPERE PUBBLICHE IN MATERIA DI EFFICIENTAMENTO ENERGETICO, SVILUPPO TERRITORIALE SOSTENIBILE, MESSA IN SICUREZZA DI SCUOLE, EDIFICI PUBBLICI E PATRIMONIO COMUNALE E ABBATTIMENTO DELLE BARRIERE ARCHITETTONICHE.</t>
  </si>
  <si>
    <t>CONTRIBUTO AI COMUNI PER LE SPESE DI PROGETTAZIONE DEFINITIVA ED ESECUTIVA PER INTERVENTI DI MESSA IN SICUREZZA DEL TERRITORIO A RISCHIO IDROGEOLOGICO, DI MESSA IN SICUREZZA ED EFFICIENTAMNETO ENERGETICO DELLE SCUOLE, DEGLI EDIFICI PUBBLICI E DEL PATRIMONIO COMUNALE, NONCHE'PER INVESTIMENTI DI MESSA IN SICUREZZA DI STRADE.</t>
  </si>
  <si>
    <t>CONTRIBUTO AL COMUNE DI ALESSANDRIA PER ASSICURARE LA REALIZZAZIONE DI INIZIATIVE PRIORITARIE</t>
  </si>
  <si>
    <t>CONTRIBUTO ALLE PROVINCE E ALLE CITTA' METROPOLITANE PER IL FINANZIAMENTO DI INTERVENTI RELATIVI AD OPERE PUBBLICHE DI MESSA IN SICUREZZA DELLE STRADE, NONCHE' DI MANUTENZIONE STRAORDINARIA ED EFFICIENTAMENTO ENERGETICO DELLE SCUOLE.</t>
  </si>
  <si>
    <t>CONTRIBUTO DA DESTINARE ALLA REGIONE UMBRIA PER LA MESSA IN SICUREZZA, TUTELA E MANUTENZIONE DEI DUE SITI DELLA RUPE DI ORVIETO E DEL COLLE DI TODI</t>
  </si>
  <si>
    <t>CONTRIBUTO STRAORDINARIO ALLA REGIONE LOMBARDIA PER LA REALIZZAZIONE DEL MUSEO DELLA DIGA DEL GLENO</t>
  </si>
  <si>
    <t>CONTRIBUTO STRAORDINARIO DA DESTINARE ALLA REGIONE VALLE D'AOSTA PER IL FINANZIAMENTO DI SPESE DI INVESTIMENTO DESTINATE ALLA SALVAGUARDIA E ALLA TUTELA DELL'AMBIENTE ALPINO DAI RISCHI IDROGEOLOGICI</t>
  </si>
  <si>
    <t>FONDO A FAVORE DEI TERRITORI DELLE PROVINCE DI VERONA, VICENZA E PADOVA PER FAR FRONTE ALLE CONSEGUENZE DEGLI EVENTI ATMOSFERICI CALAMITOSI DEL 22-23 AGOSTO 2020</t>
  </si>
  <si>
    <t>FONDO A FAVORE DELLE REGIONI PER LA REALIZZAZIONE DI TRALICCI DI PROPRIETA' PUBBLICA</t>
  </si>
  <si>
    <t>FONDO DA TRASFERIRE ALLA PRESIDENZA DEL CONSIGLIO DEI MINISTRI PER GLI INVESTIMENTI NELLE ISOLE MINORI</t>
  </si>
  <si>
    <t>FONDO DESTINATO ALLA RISTRUTTURAZIONE ED ALLA RIQUALIFICAZIONE ENERGETICA DELLE STRUTTURE DEGLI EX OSPEDALI PSCHIATRICI DISMESSI</t>
  </si>
  <si>
    <t>FONDO DI SOSTEGNO ALLE ATTIVITA' ECONOMICHE, ARTIGIANALI E COMMERCIALI NELL'AMBITO DELLA STRATEGIA NAZIONALE PER LO SVILUPPO DELLE AREE INTERNE</t>
  </si>
  <si>
    <t>FONDO PER IL FINANZIAMENTO DI SPECIFICHE STRATEGIE DI INTERVENTO VOLTE AL MIGLIORAMENTO DELLA QUALITA' DELL'ARIA NELL'AREA DELLA PIANURA PADANA</t>
  </si>
  <si>
    <t>FONDO PER INCENTIVARE INTERVENTI DI MESSA IN SICUREZZA, MANUTENZIONE DEL SUOLO E RIMBOSCHIMENTO ATTUATI DALLE IMPRESE AGRICOLE E FORESTALI</t>
  </si>
  <si>
    <t>FONDO PER L'AGENZIA NAZIONALE PER LA RICERCA - ANR</t>
  </si>
  <si>
    <t>PROGRAMMA DI INTERVENTI INFRASTRUTTURALI PER PICCOLI COMUNI FINO A 3.500 ABITANTI</t>
  </si>
  <si>
    <t>PROGRAMMA INNOVATIVO NAZIONALE PER LA QUALITA' DELL'ABITARE</t>
  </si>
  <si>
    <t>QUOTA DEL FONDO DI CONTO CAPITALE PER FAR FRONTE ALLE EMERGENZE DEI SETTORI DELLO SPETTACOLO, DEL CINEMA E DELL'AUDIOVISIVO A SEGUITO DELLE MISURE DI CONTENIMENTO DEL COVID 19</t>
  </si>
  <si>
    <t>RISORSE PER IL PROGETTO SULLA FUSIONE NUCLEARE ITER - DTT</t>
  </si>
  <si>
    <t>SOMMA DA ACCREDITARE ALLA CONTABILITA' SPECIALE 1778 "AGENZIA DELLE ENTRATE - FONDI DI BILANCIO" PER ESSERE RIVERSATA ALL'ENTRATA DEL BILANCIO DELLO STATO A REINTEGRO DEI MINORI VERSAMENTI CONSEGUENTI AI CREDITI D'IMPOSTA A FAVORE DEI POLICLINICI UNIVERSITARI CHE PROMUOVONO LE ATTIVITA' DI RICERCA SCIENTIFICA .</t>
  </si>
  <si>
    <t>SOMMA DA TRASFERIRE A INVITALIA SPA PER L'EROGAZIONE DI FINANZIAMENTI OCCORRENTI PER SOSTENERE LA PRODUZIONE E LA FORNITURA DI DISPOSITIVI MEDICI E DI PROTEZIONI INDIVIDUALI</t>
  </si>
  <si>
    <t>SOMMA DA TRASFERIRE ALLA PRESIDENZA DEL CONSIGLIO DEI MINISTRI PER LA REALIZZAZIONE DELLE AZIONI E DEI PROGETTI CONNESSI ALL'ATTUAZIONE DEGLI OBIETTIVI DELL'AGENDA DIGITALE ITALIANA</t>
  </si>
  <si>
    <t>SOMME AGGIUNTIVE DA TRASFERIRE ALLA REGIONE SARDEGNA PER SPESE DI INVESTIMENTO IN BASE ALL'ACCORDO DEL 7 NOVEMBRE 2019</t>
  </si>
  <si>
    <t>SOMME DA ASSEGNARE AL CENTRO PER L'INNOVAZIONE E IL TRASFERIMENTO TECNOLOGICO NEL CAMPO DELLE SCIENZE DELLA VITA CON SEDE IN LOMBARDIA</t>
  </si>
  <si>
    <t>SOMME DA ASSEGNARE AL COMUNE DI TARANTO PER INTERVENTI DI MESSA IN SICUREZZA DEL TERRIRORIO E REALIZZAZIONE DELLE INFRASTRUTTURE PREVISTE NEL PIANO STRATEGICO " TARANTO FUTURO PROSSIMO"- XX GIOCHI DEL MEDITERRANEO</t>
  </si>
  <si>
    <t>SOMME DA ASSEGNARE ALLA METROPOLITANA DI TORINO</t>
  </si>
  <si>
    <t>SOMME DA ASSEGNARE ALL'ISTITUTO SUPERIORE PER LA PROTEZIONE E LA RICERCA AMBIENTALE PER LE ATTIVITA' INERENTI AL COMPLETAMENTO DELLA CARTA GEOLOGICA UFFICIALE D'ITALIA</t>
  </si>
  <si>
    <t>SOMME DA ASSEGNARE PER GARANTIRE IL MIGLIORAMENTO DELLA VIABILITA' E DEI TRASPORTI DELLA STRADA STATALE N. 652 - TIRRENO-ADRIATICA</t>
  </si>
  <si>
    <t>SOMME DA ASSEGNARE PER LA SALVAGUARDIA AMBIENTALE E PREVENZIONE DELL'INQUINAMENTO DELLE ACQUE E DELL'ARIA NEL COMUNE DI VENEZIA</t>
  </si>
  <si>
    <t>SOMME DA EROGARE PER IL FINANZIAMENTO DI OPERE E DI INTERVENTI DI PARTICOLARE INTERESSE LOCALE</t>
  </si>
  <si>
    <t>SOMME DA RIMBORSARE AI COMUNI PER L'EROGAZIONE DI AGEVOLAZIONI A FAVORE DELLE IMPRESE PER L'APERTURA O L'AMPLIAMENTO DEGLI I ESERCIZI COMMERCIALI</t>
  </si>
  <si>
    <t>SOMME DA TRASFERIRE AL COMMISSARIO STRAORDINARIO PER L'ATTUAZIONE E IL COORDINAMENTO DELLE MISURE OCCORRENTI PER IL CONTENIMENTO E IL CONTRASTO DELL'EMERGENZA EPIDEMIOLOGICA COVID-19</t>
  </si>
  <si>
    <t>SOMME DESTINATE AI COMUNI IN DISSESTO FINANZIARIO ALLA DATA DEL 15 GIUGNO 2020</t>
  </si>
  <si>
    <t>SOMME DESTINATE ALLA REALIZZAZIONE DELL'EVENTO OLIMPIADI INVERNALI 2026 - INTERVENTI PER IL TRASPORTO PUBBLICO LOCALE</t>
  </si>
  <si>
    <t>SOMME DESTINATE ALLA REALIZZAZIONE DELL'EVENTO OLIMPIADI INVERNALI 2026 - INTERVENTI STRADALI</t>
  </si>
  <si>
    <t>SOMME DESTINATE ALLA REALIZZAZIONE DELL'EVENTO OLIMPIADI INVERNALI 2026 - INTERVENTI SULLE INFRASTRUTTURE FERROVIARIE</t>
  </si>
  <si>
    <t>SOMME PER INTERVENTI DI RIQUALIFICAZIONE E RESTAURO DELLA VILLA ALARI VISCONTI IN SALICETO IN CERNUSCO SUL NAVIGLIO</t>
  </si>
  <si>
    <t>SPESE PER IL FINANZIAMENTO DEL PROGRAMMA ITALIA VERDE</t>
  </si>
  <si>
    <t>SPESE PER IL FINANZIAMENTO DEL PROGRAMMA SPERIMENTALE PER LA RIFORESTAZIONE URBANA</t>
  </si>
  <si>
    <t>SPESE PER IL FINANZIAMENTO DI PROGETTI PER LA PROMOZIONE DEL TRASPORTO SCOLASTICO SOSTENIBILE</t>
  </si>
  <si>
    <t>SPESE PER IL FINANZIAMENTO DI PROGETTI PER L'AMMODERNAMENTO E LA MESSA A NORMA DI CORSIE PREFERENZIALI PER IL TRASPORTO PUBBLICO LOCALE</t>
  </si>
  <si>
    <t>SPESE PER IL FINANZIAMENTO DI UN PROGRAMMA INNOVATIVO IN AMBITO URBANO, FINALIZZATO PRIORITARIAMENTE AD INCREMENTARE LA DOTAZIONE INFRASTRUTTURALE DI QUARTIERI DEGRADATI DI COMUNI E CITTA'A FORTE DISAGIO ABITATIVO</t>
  </si>
  <si>
    <t>SPESE PER LA PROGETTAZIONE, L'AFFIDAMENTO E L'ESECUZIONE DEGLI INTERVENTI NECESSARI PER IL RIPRISTINO DELLA FUNZIONALITA' DELL'IMPIANTO FUNIVIARIO DI SAVONA</t>
  </si>
  <si>
    <t>SPESE PER L'ACQUISTO DI BENI E ATTREZZATURE NECESSARI PER L'ATTIVITA' DELLE AUTORITA' DI BACINO DISTRETTUALE</t>
  </si>
  <si>
    <t>SPESE PER L'ANALISI DELLA RIDUZIONE DELL'IMPATTO DEL COVID 19 SUL COMMERCIO INTERNAZIONALE DEI PRODOTTI AGROALIMENTARI PER ASSICURARE LA SICUREZZA DEL CIBO SIA DI ORIGINE VEGETALE CHE ANIMALE</t>
  </si>
  <si>
    <t>SPESE PER L'ANALISI E LA PREDISPOSIZIONE DEL PIANO DI PREVENZIONE DEL CAPORALATO - SUPPORTO CREA PER ANALISI DEI FABBISOGNI DI LAVORO AGRICOLO</t>
  </si>
  <si>
    <t>SPESE PER L'ANALISI LA VALUTAZIONE DELLA STRATEGIA NAZIONALE IN MATERIA DI PROGRAMMI OPERATIVI SOSTENIBILI SUL MERCATO ORTOFRUTTICOLO E DEI RELATIVI COSTI</t>
  </si>
  <si>
    <t>STRADA PROVINCIALE DI LECCO N. 72 - INTERVENTI DI RIQUALIFICAZIONE DELLA VIABILITA' FUNZIONALI ALLO SVOLGIMENTO DELLE OLIMPIADI INVERNALI 2026</t>
  </si>
  <si>
    <t>MINISTERO DEGLI AFFARI ESTERI E DELLA COOPERAZIONE INTERNAZIONALE</t>
  </si>
  <si>
    <t>MINISTERO DELL'AMBIENTE E DELLA TUTELA DEL TERRITORIO E DEL MARE</t>
  </si>
  <si>
    <t>MINISTERO DELLE POLITICHE AGRICOLE ALIMENTARI E FORESTALI</t>
  </si>
  <si>
    <t>MINISTERO DELL'ISTRUZIONE, DELL'UNIVERSITA' E DELLA RICERCA</t>
  </si>
  <si>
    <t>MINISTERO PER I BENI E LE ATTIVITA' CULTURALI E PER IL TURISMO</t>
  </si>
  <si>
    <t>ADDIZIONALE 5 PER CENTO ALLE IMPOSTE DIRETTE ERARIALI, ALLE IMPOSTE, SOVRAIMPOSTE, TASSE E CONTRIBUTI COMUNALI E PROVINCIALI, RISCUOTIBILI MEDIANTE RUOLI</t>
  </si>
  <si>
    <t>ADDIZIONALE ALLE IMPOSTE SUL REDDITO SULLA PRODUZIONE, DISTRIBUZIONE E RAPPRESENTAZIONE DI MATERIALE E PROGRAMMI TELEVISIVI DI CONTENUTO PORNOGRAFICO E DI INCITAMENTO ALLA VIOLENZA, NONCHE' DI TRASMISSIONI TELEVISIVE VOLTE A SOLLECITARE LA CREDULITA' POPOLARE</t>
  </si>
  <si>
    <t>ADDIZIONALE STRAORDINARIA 8 PER CENTO ALL'IMPOSTA SUL REDDITO DELLE REDDITO DELLE PERSONE GIURIDICHE ED ALL'IMPOSTA LOCALE SUI REDDITI DOVUTE DAI SOGGETTI INDICATI NELL'ART. 2 DEL DECRETO DEL PRESIDENTE DELLA REPUBBLICA 29 SETTEMBRE 1973, N. 598 E NEGLI ARTICOLI 2 E 5 DEL DECRETO DEL PRESIDENTE DELLA REPUBBLICA 29 SETTEMBRE 1973, N. 597 ED ALLE RITENUTE DI CUI AGLI ARTICOLI 26, PRIMO E SECONDO COMMA, E 27, PENULTIMO COMMA, DEL DECRETO DEL PRESIDENTE DELLA REPUBBLICA 29 SETTEMBRE 1973, N. 600</t>
  </si>
  <si>
    <t>CONTRIBUTO STRAORDINARIO PER L'EUROPA DOVUTO DALLE PERSONE FISICHE</t>
  </si>
  <si>
    <t>ENTRATE CONSEGUENTI ALLE DICHIARAZIONI SOSTITUTIVE E ALLA SANATORIA DELLE IRREGOLARITA' FORMALI IN MATERIA DI IMPOSTE SUL REDDITO</t>
  </si>
  <si>
    <t>ENTRATE DERIVANTI DAL CONDONO FISCALE IN MATERIA DI IMPOSTE DIRETTE</t>
  </si>
  <si>
    <t>ENTRATE DERIVANTI DALLA DEFINIZIONE DELLE SITUAZIONI E PENDENZE IN MATERIA DI IMPOSTE DIRETTE</t>
  </si>
  <si>
    <t>ENTRATE EVENTUALI DIVERSE CONCERNENTI LE IMPOSTE SUL PATRIMONIO E SUL REDDITO.</t>
  </si>
  <si>
    <t>ENTRATE RISERVATE ALL'ERARIO DERIVANTI DALL'ESTENSIONE ALL'IMPOSTA SULLE SOCIETA' E DALL'AUMENTO DELL'ADDIZIONALE 5 PER CENTO ALLE IMPOSTE DIRETTE ERARIALI, ALLE IMPOSTE, SOVRAIMPOSTE, TASSE E CONTRIBUTI COMUNALI E PROVINCIALI, RISCUOTIBILI MEDIANTE RUOLI</t>
  </si>
  <si>
    <t>ENTRATE SOSTITUTIVE DELLE IMPOSTE SUI REDDITI SULLE RIVALUTAZIONI DEI BENI AZIENDALI ISCRITTI IN BILANCIO E SULLO SMOBILIZZO DEI FONDI IN SOSPENSIONE DI IMPOSTA</t>
  </si>
  <si>
    <t>IMPOSTA COMPLEMENTARE PROGRESSIVA SUL REDDITO COMPLESSIVO</t>
  </si>
  <si>
    <t>IMPOSTA LOCALE SUI REDDITI</t>
  </si>
  <si>
    <t>IMPOSTA PATRIMONIALE SUL VALORE DEGLI IMMOBILI SITUATI ALL'ESTERO PREVISTA DAL DECRETO LEGGE N. 201 DEL 2011, ARTICOLO 19, COMMA 13</t>
  </si>
  <si>
    <t>IMPOSTA SOSTITUTIVA DELLA TASSA DI CONCESSIONE GOVERNATIVA PER LA PARTITA IVA, DELL'IMPOSTA COMUNALE PER L'ESERCIZIO DI IMPRESE E DI ARTI E PROFESSIONI, DELL'IMPOSTA COMUNALE SUGLI IMMOBILI, DELLE TASSE PER L'OCCUPAZIONE DI SPAZI ED AREE PUBBLICHE, DELL'IMPOSTA SUI REDDITI (GIA' IMPOSTA SUL REDDITO DELLE PERSONE FISICHE), DELL'IMPOSTA LOCALE SUI REDDITI E DELL'IMPOSTA SUL PATRIMONIO NETTO DELLE IMPRESE.</t>
  </si>
  <si>
    <t>IMPOSTA SOSTITUTIVA DELLE IMPOSTE SUI REDDITI DA APPLICARE NELLA MISURA DELL'8 PER CENTO ALLA PARTE ECCEDENTE IL COSTO FISCALMENTE RICONOSCIUTO DEI BENI ASSEGNATI AI SOCI DELLE SOCIETA' NON OPERATIVE PER LE QUALI SIA STATO DELIBERATO LO SCIOGLIMENTO</t>
  </si>
  <si>
    <t>IMPOSTA SOSTITUTIVA DELLE IMPOSTE SUI REDDITI E DELL'IMPOSTA REGIONALE SULLE ATTIVITA' PRODUTTIVE DOVUTA SULLA DIFFERENZA TRA IL VALORE NORMALE DEI BENI ASSEGNATI AI SOCI E IL LORO COSTO FISCALMENTE RICONOSCIUTO</t>
  </si>
  <si>
    <t>IMPOSTA SOSTITUTIVA DELLE IMPOSTE SUI REDDITI E DELL'IRAP SULLE PLUSVALENZE REALIZZATE ALL'ATTO DEL CONFERIMENTO DI IMMOBILI DA PARTE DI SOCIETA' DI INVESTIMENTO IMMOBILIARE QUOTATE, OPTANTI PER IL REGIME SPECIALE</t>
  </si>
  <si>
    <t>IMPOSTA SOSTITUTIVA DELLE IMPOSTE SUI REDDITI NONCHE' RITENUTE SUGLI INTERESSI E ALTRI REDDITI DI CAPITALE</t>
  </si>
  <si>
    <t>IMPOSTA SOSTITUTIVA DELLE IMPOSTE SUI REDDITI PER LA RIDETERMINAZIONE DEI VALORI DI ACQUISTO DEI TERRENI EDIFICABILI</t>
  </si>
  <si>
    <t>IMPOSTA SOSTITUTIVA DELLE IMPOSTE SUI REDDITI PER LA RIDETERMINAZIONE DEI VALORI DI ACQUISTO DI PARTECIPAZIONI NON NEGOZIATE NEI MERCATI REGOLAMENTATI</t>
  </si>
  <si>
    <t>IMPOSTA SOSTITUTIVA DELLE IMPOSTE SUI REDDITI PER LO SCIOGLIMENTO O LA TRASFORMAZIONE AGEVOLATI DELLE SOCIETA' NON OPERATIVE</t>
  </si>
  <si>
    <t>IMPOSTA SOSTITUTIVA DELLE IMPOSTE SUI REDDITI SU PLUSVALENZE DA CESSIONE A TITOLO ONEROSO DI AZIONI E DI ALTRI RAPPORTI PARTECIPATIVI.</t>
  </si>
  <si>
    <t>IMPOSTA SOSTITUTIVA DELLE IMPOSTE SUI REDDITI SULLE RISERVE ED ALTRI FONDI IN SOSPENSIONE DI IMPOSTA</t>
  </si>
  <si>
    <t>IMPOSTA SOSTITUTIVA DELLE IMPOSTE SUL REDDITO A CARICO DEI FONDI DI INVESTIMENTO</t>
  </si>
  <si>
    <t>IMPOSTA SOSTITUTIVA DELL'IMPOSTA SUI REDDITI (GIA' IMPOSTA SUL REDDITO DELLE PERSONE FISICHE) APPLICATA SUI REDDITI DI LAVORO EMERSI</t>
  </si>
  <si>
    <t>IMPOSTA SOSTITUTIVA DELL'IMPOSTA SUI REDDITI (GIA' IMPOSTA SUL REDDITO DELLE PERSONE FISICHE) DOVUTA DAI SOGGETTI CHE INTRAPRENDONO UN'ATTIVITA' ARTISTICA O PROFESSIONALE OVVERO DI IMPRESA.</t>
  </si>
  <si>
    <t>IMPOSTA SOSTITUTIVA DELL'IMPOSTA SUI REDDITI (GIA' IMPOSTA SUL REDDITO DELLE PERSONE FISICHE) DOVUTA DAI SOGGETTI CHE SI AVVALGONO DEL REGIME FISCALE DELLE ATTIVITA' MARGINALI</t>
  </si>
  <si>
    <t>IMPOSTA SOSTITUTIVA DELL'IMPOSTA SUI REDDITI (GIA' IMPOSTA SUL REDDITO DELLE PERSONE FISICHE), DELL'IMPOSTA REGIONALE SULLE ATTIVITA' PRODUTTIVE, DELL'IMPOSTA SUL VALORE AGGIUNTO, NELLA MISURA DEL 10 PER CENTO DELLA DIFFERENZA TRA IL VALORE NORMALE DEI BENI STRUMENTALI UTILIZZATI DALL'IMPRENDITORE INDIVIDUALE E IL RELATIVO VALORE FISCALMENTE RICONOSCIUTO</t>
  </si>
  <si>
    <t>IMPOSTA SOSTITUTIVA DELL'IMPOSTA SUI REDDITI (GIA' IMPOSTA SUL REDDITO DELLE PERSONE FISICHE), DELL'IMPOSTA SUL REDDITO DELLE PERSONE GIURIDICHE E DELL'IMPOSTA REGIONALE SULLE ATTIVITA' PRODUTTIVE DERIVANTE DALL'ADEGUAMENTO DELLE ESISTENZE INIZIALI DI MAGAZZINO</t>
  </si>
  <si>
    <t>IMPOSTA SOSTITUTIVA DELL'IMPOSTA SUI REDDITI (GIA' IMPOSTA SUL REDDITO DELLE PERSONE FISICHE), DELL'IMPOSTA SUL REDDITO DELLE SOCIETA' (GIA' IMPOSTA SUL REDDITO DELLE PERSONE GIURIDICHE) E DELL'IMPOSTA REGIONALE SULLE ATTIVITA' PRODUTTIVE A SEGUITO DELLA RIVALUTAZIONE DEI BENI DELLE IMPRESE</t>
  </si>
  <si>
    <t>IMPOSTA SOSTITUTIVA DELL'IMPOSTA SUI REDDITI (GIA' IMPOSTA SUL REDDITO DELLE PERSONE FISICHE), DELL'IMPOSTA SUL REDDITO DELLE SOCIETA' (GIA' IMPOSTA SUL REDDITO DELLE PERSONE GIURIDICHE) E DELL'IMPOSTA REGIONALE SULLE ATTIVITA' PRODUTTIVE DOVUTA SULL'INCREMENTO DI IMPONIBILE DICHIARATO DAGLI IMPRENDITORI IMPEGNATI NEL PROGRAMMA DI EMERSIONE</t>
  </si>
  <si>
    <t>IMPOSTA SOSTITUTIVA DELL'IMPOSTA SUI REDDITI (GIA' IMPOSTA SUL REDDITO DELLE PERSONE FISICHE), DELL'IMPOSTA SUL REDDITO DELLE SOCIETA' (GIA' IMPOSTA SUL REDDITO DELLE PERSONE GIURIDICHE), DELL'IMPOSTA REGIONALE SULLE ATTIVITA' PRODUTTIVE, DELL'IMPOSTA SUL VALORE AGGIUNTO E DEI CONTRIBUTI PREVIDENZIALI APPLICATA AL COSTO DEL LAVORO IRREGOLARE OGGETTO DELLA DICHIARAZIONE DI EMERSIONE</t>
  </si>
  <si>
    <t>IMPOSTA SOSTITUTIVA DELL'IMPOSTA SUL REDDITO APPLICATA ALLE PLUSVALENZE REALIZZATE CON LE CESSIONI DI BENI IMMOBILI E TERRENI SUSCETTIBILI DI UTILIZZAZIONE EDIFICATORIA</t>
  </si>
  <si>
    <t>IMPOSTA SOSTITUTIVA DELL'IMPOSTA SUL REDDITO DELLE PERSONE FISICHE E DELLE RELATIVE ADDIZIONALI, NONCHE' DELLE IMPOSTE DI REGISTRO E DI BOLLO SUL CONTRATTO DI LOCAZIONE (CEDOLARE SECCA)</t>
  </si>
  <si>
    <t>IMPOSTA SOSTITUTIVA DELL'IMPOSTA SUL REDDITO DELLE SOCIETA' (GIA' IMPOSTA SUL REDDITO DELLE PERSONE GIURIDICHE), DOVUTA DALLE SOCIETA' DI GESTIONE DEI FONDI DI INVESTIMENTO IMMOBILIARI CHIUSI, DI CUI ALL'ART.15 DELLA LEGGE 25 GENNAIO 1994, N.86</t>
  </si>
  <si>
    <t>IMPOSTA SOSTITUTIVA PER LA REGOLARIZZAZIONE DELLE SCRITTURE CONTABILI</t>
  </si>
  <si>
    <t>IMPOSTA SOSTITUTIVA RELATIVA AI BENI IMMOBILI ESCLUSI DAL PATRIMONIO DELL'IMPRESA</t>
  </si>
  <si>
    <t>IMPOSTA SOSTITUTIVA SUGLI INTERESSI, PREMI ED ALTRI FRUTTI DEI TITOLI OBBLIGAZIONARI EMESSI DAGLI ENTI TERRITORIALI AI SENSI DELL'ART.35 DELLA LEGGE 23 DICEMBRE 1994, N.724, DA RIASSEGNARE ALLO STATO DI PREVISIONE DEL MINISTERO DELL'INTERNO, PER LA SUCCESSIVA DESTINAZIONE AGLI ENTI EMITTENTI, AI SENSI DELL'ARTICOLO 1, COMMA 2, DEL DECRETO LEGISLATIVO 1 APRILE 1996, N.239, IN MISURA PARI AL 50 PER CENTO DEL GETTITO DELLA MEDESIMA IMPOSTA CHE SI RENDEREBBE APPLICABILE SULL'INTERO AMMONTARE DEGLI INTERESSI PASSIVI DEL PRESTITO</t>
  </si>
  <si>
    <t>IMPOSTA SOSTITUTIVA SUI REDDITI DERIVANTI DALLA RIVALUTAZIONE DEI FONDI PER IL TRATTAMENTO DI FINE RAPPORTO E DAI RENDIMENTI ATTRIBUITI AI FONDI DI PREVIDENZA</t>
  </si>
  <si>
    <t>IMPOSTA SOSTITUTIVA SUI REDDITI DI CUI ALL'ART.44, COMMA 1, LETTERA G-QUATER DEL TESTO UNICO DELLE IMPOSTE SUI REDDITI</t>
  </si>
  <si>
    <t>IMPOSTA SOSTITUTIVA SULLA RIVALUTAZIONE DI TERRENI EDIFICABILI E CON DESTINAZIONE AGRICOLA</t>
  </si>
  <si>
    <t>IMPOSTA SOSTITUTIVA SULLE INDENNITA' DI ESPROPRIO DELLE AREE FABBRICABILI</t>
  </si>
  <si>
    <t>IMPOSTA STRAORDINARIA SUL PATRIMONIO NETTO DELLE IMPRESE DOVUTA DALLE SOCIETA' COOPERATIVE E LORO CONSORZI</t>
  </si>
  <si>
    <t>IMPOSTA SUI REDDITI DI RICCHEZZA MOBILE</t>
  </si>
  <si>
    <t>IMPOSTA SUL PATRIMONIO NETTO DI SOCIETA', IMPRESE INDIVIDUALI, ENTI E STABILI ORGANIZZAZIONI DEI SOGGETTI PREDETTI</t>
  </si>
  <si>
    <t>IMPOSTA SUL REDDITO DEI FABBRICATI</t>
  </si>
  <si>
    <t>IMPOSTA SUL VALORE DELLE ATTIVITA' FINANZIARIE DETENUTE ALL'ESTERO DALLE PERSONE FISICHE RESIDENTI NEL TERRITORIO DELLO STATO, PREVISTA DAL DECRETO LEGGE N. 201 DEL 2011, ARTICOLO 19, COMMA 18</t>
  </si>
  <si>
    <t>IMPOSTA SULLE RISERVE MATEMATICHE DEI RAMI VITA DELLE SOCIETA' ED ENTI CHE ESERCITANO ATTIVITA' ASSICURATIVA</t>
  </si>
  <si>
    <t>IMPOSTE DIRETTE DERIVANTI DALLA DEFINIZIONE DI PENDENZE E CONTROVERSIE TRIBUTARIE</t>
  </si>
  <si>
    <t>IMPOSTE SOSTITUTIVE DELL'IMPOSTA SUL REDDITO DELLE PERSONE GIURIDICHE E DELL'IMPOSTA LOCALE SUI REDDITI CORRELATE ALLE OPERAZIONI DI CONFERIMENTO PREVISTE DALLA LEGGE 30 LUGLIO 1990, N.218</t>
  </si>
  <si>
    <t>IMPOSTE SOSTITUTIVE DI TRIBUTI DIRETTI</t>
  </si>
  <si>
    <t>IMPOSTE SOSTITUTIVE PREVISTE DALL'ARTICOLO 3, COMMI 160, 161 E 162 DELLA LEGGE 23 DICEMBRE 1996, N.662.</t>
  </si>
  <si>
    <t>IMPOSTE SOSTITUTIVE SU RISERVE E FONDI IN SOSPENSIONE D'IMPOSTA, SUI SALDI ATTIVI DI RIVALUTAZIONE COSTITUITI AI SENSI DELLE LEGGI 408 DEL 1990 E 413 DEL 1991, NONCHE' SULLA DIFFERENZA TRA IL VALORE DELLE AZIONI O QUOTE RICEVUTE E IL LORO COSTO FISCALMENTE RICONOSCIUTO IN RELAZIONE AD OPERAZIONI DI CONFERIMENTO EFFETTUATE AI SENSI DELL'ARTICOLO 34 DELLA LEGGE 576 DEL 1975 E DELL'ARTICOLO 10 DELLA LEGGE 904 DEL 1977</t>
  </si>
  <si>
    <t>IMPOSTE SULLE SOCIETA' E SULLE OBBLIGAZIONI</t>
  </si>
  <si>
    <t>QUOTA DEL 35 PER CENTO DELL'IMPOSTA UNICA SUI GIUOCHI DI ABILITA' E SUI CONCORSI PRONOSTICI.</t>
  </si>
  <si>
    <t>RESIDUI ATTIVI DIVERSI PER IMPOSTE DIRETTE E CONTRIBUTI VARI</t>
  </si>
  <si>
    <t>RITENUTA DI ACCONTO OPERATA DAI SOGGETTI OBBLIGATI A CORRISPONDERE UN TRATTAMENTO DI FINE RAPPORTO AI SENSI DELL'ARTICOLO 2120 DEL CODICE CIVILE</t>
  </si>
  <si>
    <t>RITENUTE D'ACCONTO O D'IMPOSTA SUGLI UTILI DISTRIBUITI DALLE PERSONE GIURIDICHE</t>
  </si>
  <si>
    <t>RITENUTE SUI CONTRIBUTI DEGLI ENTI PUBBLICI SUI PREMI, SULLE VINCITE E SUI CAPITALI DI ASSICURAZIONI SULLA VITA.</t>
  </si>
  <si>
    <t>RITENUTE SULLE PLUSVALENZE REALIZZATE MEDIANTE CESSIONI A TERMINE DI VALUTE ESTERE</t>
  </si>
  <si>
    <t>SOMMA PARI AL 20 PER CENTO DEI PROVENTI DERIVANTI DA DEPOSITI DI DENARO, DI VALORI MOBILIARI E DI ALTRI TITOLI DIVERSI DALLE AZIONI E DA TITOLI SIMILARI, A GARANZIA DI FINANZIAMENTI CONCESSI AD IMPRESE RESIDENTI, EFFETTUATI FUORI DALL'ESERCIZIO DI ATTIVITA' PRODUTTIVE DI REDDITO D'IMPRESA</t>
  </si>
  <si>
    <t>SOMME DOVUTE A SEGUITO DELLA REGOLARIZZAZIONE DEGLI OMESSI O RITARDATI VERSAMENTI DELLE IMPOSTE SUI REDDITI E DELLE ALTRE IMPOSTE</t>
  </si>
  <si>
    <t>TRIBUTO STRAORDINARIO DOVUTO DAI SOGGETTI PASSIVI DELL'IMPOSTA SUL REDDITO DELLE PERSONE FISICHE E DAI SOGGETTI PASSIVI DELL'IMPOSTA SUL REDDITO DELLE PERSONE GIURIDICHE</t>
  </si>
  <si>
    <t>VERSAMENTI DI IMPOSTE SUI REDDITI IN BASE A DICHIARAZIONE INTEGRATIVA, AI SENSI DELL'ARTICOLO 14 DELLA LEGGE 29 DICEMBRE 1990, N.408.</t>
  </si>
  <si>
    <t>VERSAMENTO DEL CONTRIBUTO DI SOLIDARIETA' DEL 3%, SULLA PARTE DI REDDITO COMPLESSIVO ECCEDENTE L'IMPORTO DI 300.000 EURO LORDI ANNUI, DI CUI AL DECRETO LEGGE N. 138 DEL 2011, ARTICOLO 2, COMMA 2</t>
  </si>
  <si>
    <t>ADDIZIONALE 5 PER CENTO SULL'IMPOSTA DI CIRCOLAZIONE DEGLI AUTOVEICOLI RISERVATA ALL'ERARIO</t>
  </si>
  <si>
    <t>CANONI DI ABBONAMENTO ALLE RADIO AUDIZIONI CIRCOLARI E ALLA TELEVISIONE</t>
  </si>
  <si>
    <t>CONCORDATO PREVENTIVO RELATIVO ALLE IMPOSTE INDIRETTE</t>
  </si>
  <si>
    <t>DIRITTI CATASTALI E DI SCRITTURATO</t>
  </si>
  <si>
    <t>DIRITTO DEL 5 PER CENTO SULL'INTROITO DELLE RAPPRESENTAZIONI ED ESECUZIONI DI OPERE ADATTE A PUBBLICO SPETTACOLO E DI OPERE MUSICALI DI PUBBLICO DOMINIO</t>
  </si>
  <si>
    <t>DIRITTO DI VERIFICA DEI CRONOTACHIGRAFI CEE</t>
  </si>
  <si>
    <t>ENTRATE CONSEGUENTI ALLE DICHIARAZIONI SOSTITUTIVE ED ALLA SANATORIA DELLE IRREGOLARITA' FORMALI IN MATERIA DI IMPOSTE INDIRETTE</t>
  </si>
  <si>
    <t>ENTRATE DERIVANTI DAL CONDONO FISCALE IN MATERIA DI TASSE ED IMPOSTE INDIRETTE SUGLI AFFARI</t>
  </si>
  <si>
    <t>ENTRATE DERIVANTI DALLA DEFINIZIONE DELLE SITUAZIONI E PENDENZE IN MATERIA DI IMPOSTE INDIRETTE</t>
  </si>
  <si>
    <t>ENTRATE EVENTUALI DIVERSE CONCERNENTI LE TASSE E LE IMPOSTE INDIRETTE SUGLI AFFARI</t>
  </si>
  <si>
    <t>IMPOSTA DI BOLLO</t>
  </si>
  <si>
    <t>IMPOSTA DI REGISTRO</t>
  </si>
  <si>
    <t>IMPOSTA ERARIALE DA RISCUOTERSI PER IL TRAMITE DELL'AUTOMOBILE CLUB D'ITALIA, DOVUTA PER LA TRASCRIZIONE, ISCRIZIONE ED ANNOTAZIONE DI ATTI DA PRODURSI AL PUBBLICO REGISTRO AUTOMOBILISTICO</t>
  </si>
  <si>
    <t>IMPOSTA ERARIALE SUGLI AEROMOBILI PRIVATI DI CUI ALL'ARTICOLO 16, COMMA 11, DEL DECRETO-LEGGE 6 DICEMBRE 2011, N. 201, CONVERTITO, CON MODIFICAZIONI, DALLA LEGGE 22 DICEMBRE 2011, N. 214</t>
  </si>
  <si>
    <t>IMPOSTA SOSTITUTIVA DEL 20 PER CENTO SUL VALORE DEI PREMI CONSISTENTI IN BENI E SERVIZI NON IMPONIBILI AI FINI DELL'IMPOSTA SUL VALORE AGGIUNTO, CON ESCLUSIONE DEI BIGLIETTI DELLE LOTTERIE NAZIONALI E DELLE GIOCATE DEL LOTTO</t>
  </si>
  <si>
    <t>IMPOSTA SOSTITUTIVA DELLE IMPOSTE DI REGISTRO, DI BOLLO, IPOTECARIE E CATASTALI E DELLE TASSE SULLE CONCESSIONI GOVERNATIVE</t>
  </si>
  <si>
    <t>IMPOSTA SOSTITUTIVA DELLE IMPOSTE INDIRETTE PER LA REGOLARIZZAZIONE DELLE SOCIETA' DI FATTO</t>
  </si>
  <si>
    <t>IMPOSTA SOSTITUTIVA DI QUELLA COMUNALE SULL'INCREMENTO DI VALORE DEGLI IMMOBILI</t>
  </si>
  <si>
    <t>IMPOSTA SUGLI INTRATTENIMENTI</t>
  </si>
  <si>
    <t>IMPOSTA SULLE ASSICURAZIONI</t>
  </si>
  <si>
    <t>IMPOSTA SULLE SUCCESSIONI E DONAZIONI</t>
  </si>
  <si>
    <t>IMPOSTA SULLE TRANSAZIONI FINANZIARIE</t>
  </si>
  <si>
    <t>IMPOSTA SULL'INCREMENTO DI VALORE DEGLI IMMOBILI DI PERTINENZA DELL'ERARIO</t>
  </si>
  <si>
    <t>INCREMENTO DELL'ADDIZIONALE ERARIALE DELLA TASSA AUTOMOBILISTICA RISERVATO ALL'ERARIO, AI SENSI DEL DECRETO LEGGE N. 201 DEL 2011, ARTICOLO 48</t>
  </si>
  <si>
    <t>QUOTA DEL 25 PER CENTO DELL'IMPOSTA UNICA SUI GIUOCHI DI ABILITA' E SUI CONCORSI PRONOSTICI</t>
  </si>
  <si>
    <t>RESIDUI ATTIVI DIVERSI PER TASSE E IMPOSTE INDIRETTE SUGLI AFFARI</t>
  </si>
  <si>
    <t>SOMME RELATIVE ALLA CHIUSURA DELLE PARTITE IVA INATTIVE</t>
  </si>
  <si>
    <t>SOVRATTASSA ANNUALE A FAVORE DELLO STATO SULLE AUTOVETTURE E SUGLI AUTOVEICOLI PER IL TRASPORTO PROMISCUO DI PERSONE E COSE AZIONATI CON MOTORE DIESEL.</t>
  </si>
  <si>
    <t>TASSA ANNUALE DI STAZIONAMENTO DELLE IMBARCAZIONI PREVISTA DAL DECRETO LEGGE N. 201 DEL 2011, ARTICOLO 16, COMMA 2</t>
  </si>
  <si>
    <t>TASSA SPECIALE PER I VEICOLI AZIONATI CON GAS METANO E GAS DI PETROLIO LIQUEFATTO</t>
  </si>
  <si>
    <t>TASSE AUTOMOBILISTICHE</t>
  </si>
  <si>
    <t>TASSE DI PUBBLICO INSEGNAMENTO</t>
  </si>
  <si>
    <t>TASSE E IMPOSTE IPOTECARIE</t>
  </si>
  <si>
    <t>TASSE RELATIVE ALL'ISTRUZIONE SUPERIORE (TASSE DI LAUREA E DIPLOMA - TASSE PER L'ABILITAZIONE ALL'ESERCIZIO DELLE PROFESSIONI)</t>
  </si>
  <si>
    <t>TASSE SULLE CONCESSIONI GOVERNATIVE ESCLUSE QUELLE PER LA LICENZA DI PORTO D'ARMI ANCHE PER USO DI CACCIA DI CUI ALL'ARTICOLO 23, PRIMO COMMA, DELLA LEGGE 27 DICEMBRE 1977, N. 968</t>
  </si>
  <si>
    <t>TASSE SULLE CONCESSIONI GOVERNATIVE PER LA LICENZA DI PORTO D'ARMI ANCHE PER USO DI CACCIA</t>
  </si>
  <si>
    <t>TRIBUTO STRAORDINARIO DOVUTO DAI POSSESSORI DI TALUNI BENI DI LUSSO</t>
  </si>
  <si>
    <t>VERSAMENTI DA PARTE DEI CONCESSIONARI DELLA RISCOSSIONE DELLA QUOTA DI ACCONTO DOVUTA AI SENSI DELL'ARTICOLO 9 DEL DECRETO-LEGGE 28 MARZO 1997, N. 79, CONVERTITO, CON MODIFICAZIONI, DALLA LEGGE 28 MAGGIO 1997, N. 140</t>
  </si>
  <si>
    <t>ACCISA E IMPOSTA DI CONSUMO SUI SACCHETTI DI PLASTICA NON BIODEGRADABILI</t>
  </si>
  <si>
    <t>ACCISA E IMPOSTA ERARIALE DI CONSUMO SUI GAS INCONDENSABILI DELLE RAFFINERIE E DELLE FABBRICHE CHE COMUNQUE LAVORANO PRODOTTI PETROLIFERI RESI LIQUIDI CON LA COMPRESSIONE</t>
  </si>
  <si>
    <t>ACCISA IN DOGANA (ESCLUSE LE SOVRIMPOSTE SUGLI OLI MINERALI, LORO DERIVATI E PRODOTTI ANALOGHI, SUI GAS INCONDENSABILI DI PRODOTTI PETROLIFERI E SUI GAS STESSI RESI LIQUIDI CON LA COMPRESSIONE)</t>
  </si>
  <si>
    <t>ACCISA IN DOGANA SUGLI OLI MINERALI, LORO DERIVATI E PRODOTTI ANALOGHI</t>
  </si>
  <si>
    <t>ACCISA SUGLI OLI E GRASSI ANIMALI E VEGETALI UTILIZZATI PER CARBURAZIONE O COMBUSTIONE</t>
  </si>
  <si>
    <t>ACCISA SUI PRODOTTI ENERGETICI, LORO DERIVATI E PRODOTTI ANALOGHI</t>
  </si>
  <si>
    <t>ACCISA SUL CARBONE, LIGNITE E COKE DI CARBON FOSSILE UTILIZZATI PER CARBURAZIONE O COMBUSTIONE</t>
  </si>
  <si>
    <t>ACCISA SUL GAS NATURALE PER AUTOTRAZIONE</t>
  </si>
  <si>
    <t>ACCISA SULLA BIRRA</t>
  </si>
  <si>
    <t>ACCISA SULL'ALCOLE</t>
  </si>
  <si>
    <t>DIRITTI DI LICENZA DOVUTI IN APPLICAZIONE DELLE LEGGI CHE DISCIPLINANO LE ACCISE E LE IMPOSTE ERARIALI DI CONSUMO</t>
  </si>
  <si>
    <t>DIRITTI DOGANALI DIVERSI DAI DIRITTI DI CONFINE; SOMME RISCOSSE A VARIO TITOLO DALLE DOGANE (DIRITTO DI MAGAZZINAGGIO, DIRITTO PER CONTRASSEGNI APPOSTI ALLE MERCI, INTERESSI MORATORI E PER PAGAMENTI DIFFERITI)</t>
  </si>
  <si>
    <t>ENTRATE EVENTUALI DIVERSE CONCERNENTI LE ACCISE E LE IMPOSTEDI CONSUMO</t>
  </si>
  <si>
    <t>ENTRATE EVENTUALI DIVERSE CONCERNENTI LE IMPOSTE SUI CONSUMI E LE DOGANE</t>
  </si>
  <si>
    <t>ENTRATE RISERVATE ALL'ERARIO DELLO STATO DERIVANTI DALLA ADDIZIONALE ALL'IMPOSTA ERARIALE DI CONSUMO SULL'ENERGIA ELETTRICA, POSTA A CARICO DELL'ENEL, SENZA DIRITTO A RIVALSA, PER ESSERE RIPARTITA ANNUALMENTE FRA I COMUNI, LE PROVINCIE, LE CAMERE DI COMMERCIO E LE AZIENDE DI CURA INTERESSATE</t>
  </si>
  <si>
    <t>IMPOSTA DI CONSUMO SU PRODOTTI DI REGISTRAZIONE E RIPRODUZIONE DEL SUONO E DELL'IMMAGINE E SUGLI ALTRI PRODOTTI ELENCATI NELLA TABELLA ANNESSA AL DECRETO-LEGGE 30 DICEMBRE 1982, N.953, CONVERTITO, CON MODIFICAZIONI, NELLA LEGGE 28 FEBBRAIO 1983, N.53</t>
  </si>
  <si>
    <t>IMPOSTA DI CONSUMO SUGLI OLI LUBRIFICANTI E SUI BITUMI DI PETROLIO</t>
  </si>
  <si>
    <t>IMPOSTA SUI CONSUMI DI CARBONE, COKE DI PETROLIO, BITUME DI ORIGINE NATURALE EMULSIONATO DENOMINATO "ORIMULSION" IMPIEGATI NEGLI IMPIANTI DI COMBUSTIONE</t>
  </si>
  <si>
    <t>INTERESSI COMPENSATIVI SULL'IMPORTO DEI DAZI ALL'IMPORTAZIONE DI MERCI IN REGIME DI PERFEZIONAMENTO ATTIVO, SISTEMA DELLA SOSPENSIONE</t>
  </si>
  <si>
    <t>PROVENTI DELLE ADDIZIONALI RELATIVE ALL'IMPOSTA ERARIALE DI CONSUMO DELL'ENERGIA ELETTRICA DERIVANTI DALL'ESTENSIONE, AI FINI DELL'APPLICAZIONE DEI TRIBUTI MEDESIMI, DEI CRITERI STABILITI NEL CAPITOLO I, PUNTO 2, DELLA DELIBERAZIONE DELLA GIUNTA DEL CIP N.15 DEL 14 DICEMBRE 1993.</t>
  </si>
  <si>
    <t>PROVENTI DERIVANTI DALLA VENDITA DEI DENATURANTI, DEI PRODOTTI SOGGETTI AD ACCISA E IMPOSTA ERARIALE DI CONSUMO E DALLA VENDITA DEI CONTRASSEGNI DI STATO PER RECIPIENTI CONTENENTI PRODOTTI ALCOOLICI, NONCHE' PER I SURROGATI DI CAFFE' E PER LE RELATIVE MISCELE</t>
  </si>
  <si>
    <t>TASSA SULLE EMISSIONI DI ANIDRIDE SOLFOROSA E DI OSSIDI DI AZOTO DOVUTA DAGLI ESERCENTI I GRANDI IMPIANTI DI COMBUSTIONE</t>
  </si>
  <si>
    <t>ACCISA SUL CONSUMO DEI TABACCHI</t>
  </si>
  <si>
    <t>PROVENTI DELL'IMPOSTA DI FABBRICAZIONE E DELLA SOVRIMPOSTA DI CONFINE SUI FIAMMIFERI, NONCHE' DI TASSE DI LICENZA, PROVENTI VARI, SOPRATTASSE E MULTE CONCERNENTI I FIAMMIFERI</t>
  </si>
  <si>
    <t>ENTRATE EVENTUALI DIVERSE CONCERNENTI IL LOTTO, LOTTERIE ED ALTRE ATTIVITA' DI GIUOCO</t>
  </si>
  <si>
    <t>ENTRATE INTEGRATIVE DEI PROVENTI DEL LOTTO RILEVATE IN SEDE DI REVISIONE DEL CONTO SETTIMANALE PRESENTATO DAI GESTORI</t>
  </si>
  <si>
    <t>PRELIEVO ERARIALE DOVUTO AI SENSI DEL DECRETO LEGGE 30 SETTEMBRE 2003, N. 269, SUGLI APPARECCHI E CONGEGNI DI GIOCO, DI CUI ALL'ART. 110, COMMA 6, DEL REGIO DECRETO N. 773 DEL 1931</t>
  </si>
  <si>
    <t>PROVENTI DELLE ATTIVITA' DI GIUOCO</t>
  </si>
  <si>
    <t>PROVENTI DERIVANTI DA NUOVI GIOCHI E SCOMMESSE PREVISTI DALL'ARTICOLO 16 DELLA LEGGE 13 MAGGIO 1999, N.133, AL NETTO DI IMPOSTE E SPESE</t>
  </si>
  <si>
    <t>PROVENTI DERIVANTI DAL GIOCO DEL LOTTO E DAGLI ALTRI GIOCHI NUMERICI A QUOTA FISSA</t>
  </si>
  <si>
    <t>QUOTA DEL 40 PER CENTO DELL'IMPOSTA UNICA SUI GIUOCHI DI ABILITA' E SUI CONCORSI PRONOSTICI</t>
  </si>
  <si>
    <t>TASSA DI LOTTERIA SULLE TOMBOLE, LOTTERIE E CONCORSI A PREMIO; TASSA DI LICENZA SULLE OPERAZIONI A PREMIO</t>
  </si>
  <si>
    <t>AMMENDE ED OBLAZIONI PER CONTRAVVENZIONI ALLE NORME SULLA PROTEZIONE DELLA SELVAGGINA E L'ESERCIZIO DELLA CACCIA</t>
  </si>
  <si>
    <t>ANNUALITA' DI AMMORTAMENTO A CARICO DI PROVINCIE, COMUNI E CORPI MORALI, PER DEBITI VARI VERSO LO STATO, DILAZIONATI CON SPECIALI CONVENZIONI</t>
  </si>
  <si>
    <t>ANNUALITA' SENZA INTERESSI, PER CONTRIBUTI NELLE SPESE ANTICIPATE DALLO STATO PER OPERE MARITTIME ORDINARIE E STRAORDINARIE AI SENSI DELLA LEGGE 14 LUGLIO 1907, N.542</t>
  </si>
  <si>
    <t>ANNUALITA' TRENTENNALI, SENZA INTERESSI, A CARICO DI COMUNI, QUALE RIMBORSO DELLE SOMME ANTICIPATE DALLO STATO IN APPLICAZIONE DELL'ART.15 DELLA LEGGE 27 OTTOBRE 1951, N. 1402</t>
  </si>
  <si>
    <t>ANTICIPAZIONI E SALDI, DOVUTI DA AMMINISTRAZIONI E DA PRIVATI, PER SPESE DA SOSTENERSI DAL MINISTERO DELLA DIFESA E DA PORTARSI IN AUMENTO AGLI STANZIAMENTI DEL RELATIVO STATO DI PREVISIONE DELLA SPESA</t>
  </si>
  <si>
    <t>CANONE ANNUO CORRISPOSTO DAI TITOLARI DI PERMESSO PER LA RICERCA E LA COLTIVAZIONE DELLE RISORSE GEOTERMICHE</t>
  </si>
  <si>
    <t>CANONE ANNUO DOVUTO DAGLI ENTI CONCESSIONARI DI AUTOSTRADE, DA CALCOLARSI SUI PROVENTI NETTI DA PEDAGGIO DI COMPETENZA DEI CONCESSIONARI MEDESIMI</t>
  </si>
  <si>
    <t>CANONI DI AFFITTO RELATIVI AI BENI IMMOBILI APPARTENENTI ALLO STATO TRASFERITI ALLA SOCIETA' DI CARTOLARIZZAZIONE</t>
  </si>
  <si>
    <t>CONTRIBUTI ANNUI DEGLI INSCRITTI NEL RUOLO DEI REVISORI DEI CONTI E QUOTE DA VERSARE DAGLI ASPIRANTI ALLA NOMINA A REVISORE DEI CONTI</t>
  </si>
  <si>
    <t>CONTRIBUTI CORRISPONDENTI ALL'AUMENTO DELL'ALIQUOTA DELL'IMPOSTA SULLE ASSICURAZIONI DESTINATI AD ALIMENTARE IL FONDO DI SOLIDARIETA' PER LE VITTIME DELL'USURA E DELLE RICHIESTE ESTORSIVE</t>
  </si>
  <si>
    <t>CONTRIBUTI DI MIGLIORIA IN DIPENDENZA DELL'ESECUZIONE DI OPERE PUBBLICHE A CARICO DELLO STATO O COL CONCORSO DELLO STATO</t>
  </si>
  <si>
    <t>CONTRIBUTO UNIFICATO DI ISCRIZIONE A RUOLO NEI PROCEDIMENTI GIURISDIZIONALI, CON ESCLUSIONE DI QUELLI RELATIVI AL PROCESSO TRIBUTARIO</t>
  </si>
  <si>
    <t>CONTRIBUTO UNIFICATO RELATIVO AL PROCESSO TRIBUTARIO</t>
  </si>
  <si>
    <t>DAZI COMPENSATORI E ANTIDUMPING</t>
  </si>
  <si>
    <t>DAZI DELLA TARIFFA DOGANALE COMUNE (T.D.C.) ED ALTRI DIRITTI FISSATI DALLE ISTITUZIONI DELLA UNIONE EUROPEA (ESCLUSI I DAZI C.E.C.A., I DAZI COMPENSATORI ED ANTIDAMPING, I DAZI ED ALTRI DIRITTI FISSATI NEL QUADRO DELLA POLITICA AGRICOLA COMUNE).</t>
  </si>
  <si>
    <t>DAZI ED ALTRI DIRITTI FISSATI DALLE ISTITUZIONI DELLA UNIONE EUROPEA NEL QUADRO DELLA POLITICA AGRICOLA COMUNE.</t>
  </si>
  <si>
    <t>DEPOSITI PER SPESE D'ASTA ED ALTRI CHE PER LE VIGENTI DISPOSIZIONI SI ESEGUONO NEGLI UFFICI CONTABILI DEMANIALI</t>
  </si>
  <si>
    <t>DIRITTI AGGIUNTIVI A CARICO DEGLI UTENTI PREVISTI DALL'ARTICOLO 18 DELLA LEGGE 1 DICEMBRE 1986, N. 870</t>
  </si>
  <si>
    <t>DIRITTI DI CANCELLERIA E SEGRETERIA GIUDIZIARIA</t>
  </si>
  <si>
    <t>DIRITTI DI VERIFICAZIONE DEI PESI E DELLE MISURE, DEL SAGGIO E DEL MARCHIO DEI METALLI PREZIOSI; DIRITTO DI TARATURA SULLE SOSTANZE ED I PREPARATI RADIOATTIVI</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</si>
  <si>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</si>
  <si>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DIRITTI INERENTI AL MOVIMENTO DEGLI AEROMOBILI PRIVATI, DELLE PERSONE E DELLE MERCI NEGLI AERODROMI DEL TERRITORIO NAZIONALE APERTI AL TRAFFICO AEREO CIVILE</t>
  </si>
  <si>
    <t>DIRITTI PER VISITA SANITARIA DEL BESTIAME E DEI PRODOTTI ED AVANZI ANIMALI IN IMPORTAZIONE OD IN ESPORTAZIONE.</t>
  </si>
  <si>
    <t>DIRITTO DOVUTO PER IL RILASCIO D'URGENZA DEI CERTIFICATI DEL CASELLARIO GIUDIZIALE</t>
  </si>
  <si>
    <t>DIRITTO FISSO ED ANNUALE DOVUTO DALLE IMPRESE NAVALMECCANICHE PER L'ISCRIZIONE AGLI APPOSITI ALBI SPECIALI STITUITI PRESSO IL MINISTERO DELLE INFRASTRUTTURE E DEI TRASPORTI AI SENSI DELL'ART. 19 DELLA LEGGE 14 GIUGNO 1989, N. 234</t>
  </si>
  <si>
    <t>DIRITTO PROPORZIONALE DI 5 CENTESIMI PER OGNI CENTO LIRE DI VALORE, DA VERSARE DAGLI ASSEGNATARI DI ALLOGGI DI COOPERATIVE EDILIZIE FINANZIATE DALLA CASSA DEPOSITI E PRESTITI E DALLE FERROVIE DELLO STATO S.P.A., PER LA RICEZIONE E CONSERVAZIONE DEGLI ATTI RELATIVI AGLI ALLOGGI MEDESIMI</t>
  </si>
  <si>
    <t>ENTRATE CONSEGUENTI ALLA SOPPRESSIONE DELLE GESTIONI FUORI BILANCIO.</t>
  </si>
  <si>
    <t>ENTRATE CORRISPONDENTI ALLA DISPONIBILITA' DELLA GESTIONE STRALCIO DEL FONDO ADDESTRAMENTO PROFESSIONALE DEI LAVORATORI AL 31 DICEMBRE 1979 E SOMME COMUNQUE DOVUTE AL PREDETTO FONDO ACCERTATE DOPO TALE DATA</t>
  </si>
  <si>
    <t>ENTRATE DERIVANTI DA ATTIVITA' E SERVIZI DI TELECOMUNICAZIONE AD USO PRIVATO, DA SERVIZI RESI A VARIO TITOLO E DA SANZIONI PECUNIARIE PER ILLECITI AMMINISTRATIVI, INDENNITA' E INTERESSI DI MORA.</t>
  </si>
  <si>
    <t>ENTRATE DERIVANTI DA CONCORSI PRONOSTICI E SCOMMESSE DIVERSE DA QUELLE IPPICHE</t>
  </si>
  <si>
    <t>ENTRATE DERIVANTI DA TRIBUTI SPECIALI DI CUI ALLA TABELLA A ALLEGATA AL DECRETO DEL PRESIDENTE DELLA REPUBBLICA 26 OTTOBRE 1972, N. 648, RISCOSSI PER I SERVIZI RESI DAL MINISTERO DELL'ECONOMIA E DELLE FINANZE E DA DESTINARE, NELLA MISURA DEL 30 PER CENTO, A FAVORE DEI FONDI DI PREVIDENZA INDICATI DALL'ART.5-QUINTO COMMA- DELLA LEGGE 15 NOVEMBRE 1973, N. 734</t>
  </si>
  <si>
    <t>ENTRATE DERIVANTI DAI SERVIZI INFORMATIVI RESI ANCHE IN VIA TELEMATICA DALL'ANAGRAFE TRIBUTARIA AD ALTRE PUBBLICHE AMMINISTRAZIONI, AD ENTI, IMPRESE, OPERATORI ECONOMICI E A CITTADINI NONCHE' DALLA LICENZA D'USO DEI PRODOTTI INFORMATICI REALIZZATI NELL'AMBITO DEL SISTEMA INFORMATIVO DELL'EX MINISTERO DELLE FINANZE</t>
  </si>
  <si>
    <t>ENTRATE DERIVANTI DALLA REGOLARIZZAZIONE DI OCCUPAZIONI SUL DEMANIO MARITTIMO</t>
  </si>
  <si>
    <t>ENTRATE DERIVANTI DALLE SCOMMESSE E DAI CONCORSI PRONOSTICI CONNESSI A MANIFESTAZIONI IPPICHE</t>
  </si>
  <si>
    <t>ENTRATE DI PERTINENZA DEL MINISTERO DEI BENI E DELLE ATTIVITA' CULTURALI</t>
  </si>
  <si>
    <t>ENTRATE DI PERTINENZA DEL MINISTERO DEL LAVORO E DELLE POLITICHE SOCIALI</t>
  </si>
  <si>
    <t>ENTRATE DI PERTINENZA DEL MINISTERO DELLA GIUSTIZIA</t>
  </si>
  <si>
    <t>ENTRATE DI PERTINENZA DEL MINISTERO DELLA SALUTE</t>
  </si>
  <si>
    <t>ENTRATE DI PERTINENZA DEL MINISTERO DELL'AMBIENTE E DELLA TUTELA DEL TERRITORIO E DEL MARE</t>
  </si>
  <si>
    <t>ENTRATE DI PERTINENZA DEL MINISTERO DELLE INFRASTRUTTURE E DEI TRASPORTI</t>
  </si>
  <si>
    <t>ENTRATE DI PERTINENZA DEL MINISTERO DELL'INTERNO</t>
  </si>
  <si>
    <t>ENTRATE DI PERTINENZA DEL MINISTERO DELLO SVILUPPO ECONOMICO</t>
  </si>
  <si>
    <t>ENTRATE DI PERTINENZA DELLA PRESIDENZA DEL CONSIGLIO DEI MINISTRI OVVERO AI MINISTERI CUI SONO TRASFERITI I COMPITI RELATIVI ALLE AREE FUNZIONALI PREVISTE DALL'ARTICOLO 10, DEL DECRETO LEGISLATIVO 30 LUGLIO 1999, N. 303</t>
  </si>
  <si>
    <t>ENTRATE EVENTUALI DIVERSE DELLA DIREZIONE GENERALE DEL DEMANIO</t>
  </si>
  <si>
    <t>ENTRATE EVENTUALI E DIVERSE</t>
  </si>
  <si>
    <t>ENTRATE EVENTUALI E DIVERSE CONCERNENTI IL MINISTERO DEGLI AFFARI ESTERI E DELLA COOPERAZIONE INTERNAZIONALE</t>
  </si>
  <si>
    <t>ENTRATE EVENTUALI E DIVERSE CONCERNENTI IL MINISTERO DEI BENI E DELLE ATTIVITA' CULTURALI</t>
  </si>
  <si>
    <t>ENTRATE EVENTUALI E DIVERSE CONCERNENTI IL MINISTERO DEL LAVORO E DELLE POLITICHE SOCIALI</t>
  </si>
  <si>
    <t>ENTRATE EVENTUALI E DIVERSE CONCERNENTI IL MINISTERO DELLA DIFESA</t>
  </si>
  <si>
    <t>ENTRATE EVENTUALI E DIVERSE CONCERNENTI IL MINISTERO DELLA GIUSTIZIA</t>
  </si>
  <si>
    <t>ENTRATE EVENTUALI E DIVERSE CONCERNENTI IL MINISTERO DELLA SALUTE</t>
  </si>
  <si>
    <t>ENTRATE EVENTUALI E DIVERSE CONCERNENTI IL MINISTERO DELLE INFRASTRUTTURE E DEI TRASPORTI</t>
  </si>
  <si>
    <t>ENTRATE EVENTUALI E DIVERSE CONCERNENTI IL MINISTERO DELL'ECONOMIA E DELLE FINANZE GIA' DI PERTINENZA DEL MINISTERO DELLE FINANZE</t>
  </si>
  <si>
    <t>ENTRATE EVENTUALI E DIVERSE CONCERNENTI IL MINISTERO DELL'INTERNO</t>
  </si>
  <si>
    <t>ENTRATE EVENTUALI E DIVERSE CONCERNENTI IL MINISTERO DELL'ISTRUZIONE, DELL'UNIVERSITA' E DELLA RICERCA</t>
  </si>
  <si>
    <t>ENTRATE EVENTUALI E DIVERSE CONCERNENTI IL MINISTERO DELLO SVILUPPO ECONOMICO</t>
  </si>
  <si>
    <t>ENTRATE EVENTUALI E DIVERSE CONCERNENTI IL MINISTERO PER LE POLITICHE AGRICOLE, ALIMENTARI, FORESTALI E DEL TURISMO</t>
  </si>
  <si>
    <t>ENTRATE EVENTUALI E DIVERSE DEL MINISTERO DELL'ECONOMIA E DELLE FINANZE GIA' DI PERTINENZA DEL MINISTERO DEL TESORO, DEL BILANCIO E DELLA PROGRAMMAZIONE ECONOMICA</t>
  </si>
  <si>
    <t>ENTRATE PER PREZZO CAPITALE DELLA VENDITA DEI BENI IMMOBILI DELLO STATO</t>
  </si>
  <si>
    <t>INDENNITA' DI MORA E PENE PECUNARIE RELATIVE ALLA RISCOSSIONE DELLE IMPOSTE DIRETTE</t>
  </si>
  <si>
    <t>INDENNITA' E INTERESSI DI MORA A CARICO DEI DEBITORI DIRETTI PER RITARDATI O DIFFERITI VERSAMENTI DELLE ACCISE</t>
  </si>
  <si>
    <t>INDENNITA' ED INTERESSI DI MORA CONCERNENTI LE ENTRATE DEMANIALI</t>
  </si>
  <si>
    <t>INDENNITA' ED INTERESSI DI MORA CONCERNENTI LE IMPOSTE SUI CONSUMI E LE DOGANE</t>
  </si>
  <si>
    <t>INTERESSI COMPRESI NELLE ANNUALITA' DI AMMORTAMENTO DI ANTICIPAZIONI VARIE CONCESSE DAL TESORO A MINISTERI, PROVINCE, COMUNI, AZIENDE, SOCIETA', ENTI ED ISTITUTI DIVERSI</t>
  </si>
  <si>
    <t>INTERESSI COMPRESI NELLE ANNUALITA' VENTENNALI PER L'AMMORTAMENTO PARZIALE DELLE SPESE PER LA RIPARAZIONE ESEGUITA A CURA DEL MINISTERO DELLE INFRASTRUTTURE E DEI TRASPORTI, DI EDIFICI DI PROPRIETA' PRIVATA DANNEGGIATI DA EVENTI BELLICI (ART. 40 DEL DECRETO LEGISLATIVO DEL CAPO PROVVISORIO DELLO STATO 10 APRILE 1947, N. 261)</t>
  </si>
  <si>
    <t>INTERESSI DOVUTI SU CREDITI DEL MINISTERO DEI BENI E DELLE ATTIVITA' CULTURALI</t>
  </si>
  <si>
    <t>INTERESSI DOVUTI SUI CREDITI DELLE AMMINISTRAZIONI DELLO STATO</t>
  </si>
  <si>
    <t>MULTE ED AMMENDE PER TRASGRESSIONI ALLE NORME SULLA TUTELA DELLE COSE DI INTERESSE ARTISTICO O STORICO</t>
  </si>
  <si>
    <t>MULTE, AMMENDE E SANZIONI AMMINISTRATIVE INFLITTE DALLE AUTORITA' GIUDIZIARIE ED AMMINISTRATIVE CON ESCLUSIONE DI QUELLE AVENTI NATURA TRIBUTARIA</t>
  </si>
  <si>
    <t>OBLAZIONI E CONDANNE ALLE PENE PECUNIARIE PER CONTRAVVENZIONI ALLE NORME PER LA TUTELA DELLE STRADE E PER LA CIRCOLAZIONE</t>
  </si>
  <si>
    <t>OBLAZIONI E PENE PECUNARIE PER LE CONTRAVVENZIONI FORESTALI</t>
  </si>
  <si>
    <t>PENE PECUNIARIE INFLITTE PER INFRAZIONI ALLE NORME DETTATE IN MATERIA DI ANTIRICICLAGGIO</t>
  </si>
  <si>
    <t>PENE PECUNIARIE INFLITTE PER INFRAZIONI VALUTARIE</t>
  </si>
  <si>
    <t>PRELIEVI, SUPPLEMENTI, IMPORTI SUPPLEMENTARI O COMPENSATORI,IMPORTI O ELEMENTI ADDIZIONALI FISSATI DALLE ISTITUZIONI DELL'UNIONE EUROPEA ALL'IMPORTAZIONE DAI PAESI TERZI NEL QUADRO DELLA POLITICA AGRICOLA COMUNE</t>
  </si>
  <si>
    <t>PROVENTI DEGLI ARCHIVI DI STATO</t>
  </si>
  <si>
    <t>PROVENTI DEI BENI DEMANIALI ESCLUSI QUELLI DERIVANTI DAI BENI DEL DEMANIO IDRICO</t>
  </si>
  <si>
    <t>PROVENTI DEI TRATTURI DEL TAVOLIERE DI PUGLIA PER CONCESSIONI, AFFITTI, CONTRAVVENZIONI E VARIE</t>
  </si>
  <si>
    <t>PROVENTI DELLA VENDITA DEI BENI DISPONIBILI DEL PATRIMONIO DELLO STATO, NON CONFERITI AI FONDI IMMOBILIARI DI CUI ALL'ART. 3, COMMA 86, DELLA LEGGE 23 DICEMBRE 1996, N. 662, DA DESTINARE, NELLE MISURE PREVISTE, ALL'AMMINISTRAZIONE DELLO STATO CHE DETENEVA O UTILIZZAVA I BENI CONFERITI AI PREDETTI FONDI, AL MINISTERO DELL'INTERNO PER LA SUCCESSIVA ATTRIBUZIONE AI COMUNI NEL CUI TERRITORIO RICADONO I BENI MEDESIMI, NONCHE' AL FONDO PER L'EROGAZIONE DI COMPENSI INCENTIVANTI AL PERSONALE DELL'AMMNISTRAZIONE FINANZIARIA PER LE ATTIVITA' DI CONTRASTO DELL'EVASIONE FISCALE</t>
  </si>
  <si>
    <t>PROVENTI DELLE CONCESSIONI DI ACQUE PUBBLICHE A SCOPO DI PISCICOLTURA, DI AMPLIAMENTI SU TERRENI DEMANIALI DI RISERVE PRIVATE DI CACCIA.</t>
  </si>
  <si>
    <t>PROVENTI DELLE CONCESSIONI DI SPIAGGE LACUALI</t>
  </si>
  <si>
    <t>PROVENTI DELLE INDENNITA' DOVUTE PER TRASGRESSIONI ALLE NORME SULLA PROTEZIONE DELLE BELLEZZE NATURALI</t>
  </si>
  <si>
    <t>PROVENTI DELLE MINIERE E DELLE SORGENTI TERMALI E MINERALI PERTINENTI ALLO STATO</t>
  </si>
  <si>
    <t>PROVENTI DELLE PENE PECUNIARIE PER INFRAZIONI ALLA DISCIPLINA IGIENICA DELLE SOSTANZE ALIMENTARI E DELLE BEVANDE.</t>
  </si>
  <si>
    <t>PROVENTI DELLE PENE PECUNIARIE PER INFRAZIONI ALLA DISCIPLINA PER LA LAVORAZIONE E COMMERCIO DEI CEREALI, DEGLI SFARINATI, DEL PANE E DELLE PASTE ALIMENTARI, AI SENSI DELLA LEGGE 3 LUGLIO 1967, N.580</t>
  </si>
  <si>
    <t>PROVENTI DELL'UTILIZZAZIONE DELLE ACQUE PUBBLICHE E DELLE PERTINENZE IDRAULICHE, ESCLUSI QUELLI DERIVANTI DALLE OPERE DI BONIFICA E I PROVENTI DELLA PESCA. PROVENTI DELLE CONCESSIONI PER L'ESTRAZIONE DI MATERIALI DALL'ALVEO DEI CORSI D'ACQUA</t>
  </si>
  <si>
    <t>PROVENTI DERIVANTI DAGLI EMOLUMENTI RISCOSSI DAI CONSERVATORI DEI REGISTRI IMMOBILIARI E DAI PROCURATORI DELLE TASSE E IMPOSTE INDIRETTE SUGLI AFFARI INCARICATI DEL SERVIZIO IPOTECARIO, DA DESTINARE A FAVORE DEL FONDO DI PREVIDENZA PER IL PERSONALE DELL'EX MINISTERO DELLE FINANZE,NELLA MISURA STABILITA DALL'ART. 7 DELLA LEGGE 25 LUGLIO 1971, N. 545</t>
  </si>
  <si>
    <t>PROVENTI DERIVANTI DAI BENI CONFISCATI AI SENSI DELL'ART. 12-SEXIES DEL DECRETO-LEGGE 8 GIUGNO 1992, N.306, CONVERTITO, CON MODIFICAZIONI, DALLA LEGGE 7 AGOSTO 1992, N.356</t>
  </si>
  <si>
    <t>PROVENTI DERIVANTI DAI BENI CONFISCATI ALLA CRIMINALITA' ORGANIZZATA AI SENSI DELLA LEGGE 31 MAGGIO 1965, N.575, AL NETTO DEL 10 PER CENTO DEI PROVENTI DA DESTINARE ALLA COPERTURA DEGLI ONERI DI CUI ALL'ART.4 DEL DECRETO-LEGGE 20 DICEMBRE 1993, N.529, CONVERTITO DALLA LEGGE 11 FEBBRAIO 1994, N.108.</t>
  </si>
  <si>
    <t>PROVENTI DERIVANTI DAI TRIBUTI SPECIALI PER SERVIZI RESI DAL MINISTERO DELLE INFRASTRUTTURE E DEI TRASPORTI (Personale delle Capitanerie di porto) DI CUI ALL' ALLEGATO A - TABELLA D - ANNESSO AL DECRETO LEGGE 12 LUGLIO 2011, N. 107</t>
  </si>
  <si>
    <t>PROVENTI DERIVANTI DAL CANONE ANNUO CHE L'UTENZA DEL SERVIZIO DI INFORMATICA GIURIDICA DEL CENTRO ELETTRONICO DI DOCUMENTAZIONE DELLA CORTE SUPREMA DI CASSAZIONE E' TENUTA A CORRISPONDERE AI SENSI DEL D.P.R. 21 MAGGIO 1981, N. 322</t>
  </si>
  <si>
    <t>PROVENTI DERIVANTI DAL PAGAMENTO DELLA TASSA ANNUALE DA PARTE DEI PERITI ASSICURATIVI PER L'ISCRIZIONE AL RUOLO NAZIONALE ISTITUITO AI SENSI DELLA LEGGE 17 FEBBRAIO 1992, N.166</t>
  </si>
  <si>
    <t>PROVENTI DERIVANTI DAL RILASCIO, DA PARTE DELL'AMMINISTRAZIONE DELLO STATO, DI COPIE DI DOCUMENTI MEDIANTE APPARECCHI DI RIPRODUZIONE</t>
  </si>
  <si>
    <t>PROVENTI DERIVANTI DALLA CESSIONE A TITOLO ONEROSO DEI SISTEMI D'ARMA E DEGLI ALTRI MATERIALI E MEZZI DISMESSI E SUSCETTIBILI DI ALIENAZIONE, DA RIASSEGNARE AL MINISTERO DELLA DIFESA</t>
  </si>
  <si>
    <t>PROVENTI DERIVANTI DALLA CESSIONE DI STAMPATI VARI, COMPRESE LE COPERTINE PER PATENTI NAUTICHE</t>
  </si>
  <si>
    <t>PROVENTI DERIVANTI DALLA VENDITA DEI BIGLIETTI DELLE LOTTERIE NAZIONALI TRADIZIONALI</t>
  </si>
  <si>
    <t>PROVENTI DERIVANTI DALLA VENDITA DEI DOCUMENTI DI CONTROLLO DELLA COMUNITA' ECONOMICA EUROPEA, RELATIVI ALLE CONDIZIONI DI LAVORO NEL SETTORE DEI TRASPORTI SU STRADA</t>
  </si>
  <si>
    <t>PROVENTI DERIVANTI DALLA VENDITA DI MANUFATTI, PRODOTTI AGRICOLI E INDUSTRIALI</t>
  </si>
  <si>
    <t>PROVENTI DERIVANTI DALLE SANZIONI AMMINISTRATIVE COMMINATE PER VIOLAZIONI ALLE NORME SUL DIVIETO DELLA PROPAGANDA PUBBLICITARIA DEI PRODOTTI DA FUMO</t>
  </si>
  <si>
    <t>PROVENTI DERIVANTI DALLE SANZIONI PECUNIARIE COMMINATE DAL GARANTE PER LA PROTEZIONE DEI DATI PERSONALI</t>
  </si>
  <si>
    <t>PROVENTI DERIVANTI DALLE SANZIONI PECUNIARIE COMMINATE IN VIA AMMINISTRATIVA E RECUPERO DELLE SPESE PER LA NOTIFICA DELLE SANZIONI MEDESIME</t>
  </si>
  <si>
    <t>PROVENTI DERIVANTI DALLE SANZIONI PECUNIARIE PER INOSSERVANZA ALLE NORME IN MATERIA DI DIFFUSIONE DI PROGRAMMI RADIOFONICI E TELEVISIVI</t>
  </si>
  <si>
    <t>PROVENTI DI OPERE PUBBLICHE DI BONIFICA E PERTINENZE AD ESSE RELATIVE</t>
  </si>
  <si>
    <t>PROVENTI DIVERSI DELLE CARCERI GIUDIZIARIE</t>
  </si>
  <si>
    <t>PROVENTI RELATIVI AI CANONI DI CONCESSIONE PER LA GESTIONE DELLA RETE TELEMATICA RELATIVA AGLI APPARECCHI DA DIVERTIMENTO ED INTRATTENIMENTO ED AI GIOCHI NUMERICI A TOTALIZZATORE NAZIONALE</t>
  </si>
  <si>
    <t>PROVENTI RELATIVI AI CORRISPETTIVI PER LE INFORMAZIONI RICEVUTE DALL'UTENZA DEL SERVIZIO DI INFORMATICA DEL CENTRO DI ELABORAZIONE DATI DEL DIPARTIMENTO PER I TRASPORTI, LA NAVIGAZIONE ED I SISTEMI INFORMATIVI E STATISTICI</t>
  </si>
  <si>
    <t>PROVENTO DELLE AMMENDE PER CONTRAVVENZIONI ALLE NORME REGOLANTI LA DISCIPLINA DEL COLLOCAMENTO E DELL'ACCERTAMENTO DEI LAVORATORI AGRICOLI DA DESTINARE ALLE ATTIVITA' DI STUDIO, DI RICERCA E DI SPERIMENTAZIONE DELL'ISPETTORATO DEL LAVORO</t>
  </si>
  <si>
    <t>QUOTA DEL 10 PER CENTO DELLE SOMME DI DENARO CONFISCATE, DEL RICAVO DELLA VENDITA RELATIVA AI BENI MOBILI, DEI PROVENTI DELL'AFFITTO, DELLA VENDITA E LIQUIDAZIONE DEI BENI COSTITUITI IN AZIENDA CONFISCATI AI SENSI DELLA LEGGE 31 MAGGIO 1965, N. 575 E SUCCESSIVE MODIFICAZIONI, DA UTILIZZARE PER LA COPERTURA DEGLI ONERI PREVISTI DALL'ARTICOLO 4 DEL DECRETO-LEGGE 20 DICEMBRE 1993, N. 529, CONVERTITO DALLA LEGGE 11 FEBBRAIO 1994, N. 108</t>
  </si>
  <si>
    <t>QUOTA DEL 15 PER CENTO DELLE SANZIONI AMMINISTRATIVE PECUNIARIE PER VIOLAZIONI AL CODICE SULLA CIRCOLAZIONE STRADALE</t>
  </si>
  <si>
    <t>QUOTA DEL 20 PER CENTO DELLE SANZIONI PECUNIARIE RISCOSSE IN MATERIA DI IMPOSTE DIRETTE DA DESTINARE AI FONDI DI PREVIDENZA PER IL PERSONALE DELL'EX MINISTERO DELLE FINANZE ED AL FONDO DI ASSISTENZA PER I FINANZIERI PER SCOPI ISTITUZIONALI</t>
  </si>
  <si>
    <t>QUOTA DI CAPITALE COMPRESA NELLE ANNUALITA' VENTENNALI PER L'AMMORTAMENTO PARZIALE DELLE SPESE PER LA RIPARAZIONE, ESEGUITA A CURA DEL MINISTERO DELLE INFRASTRUTTURE E DEI TRASPORTI, DI EDIFICI DI PROPRIETA' PRIVATA DANNEGGIATI DA EVENTI BELLICI (ARTICOLO 40 DEL DECRETO LEGISLATIVO DEL CAPO PROVVISORIO DELLO STATO 10 APRILE 1947, N.261)</t>
  </si>
  <si>
    <t>QUOTE DEI PROVENTI CONTRAVVENZIONALI E DELLE PENE PECUNIARIE DA DESTINARE A FAVORE DEL FONDO ASSISTENZA, PREVIDENZA E PREMI PER IL PERSONALE DELL'ARMA DEI CARABINIERI</t>
  </si>
  <si>
    <t>QUOTE DEI PROVENTI CONTRAVVENZIONALI SPETTANTI AL FONDO PER LA PREVENZIONE E LA SCOPERTA DEL CONTRABBANDO</t>
  </si>
  <si>
    <t>QUOTE DEI PROVENTI CONTRAVVENZIONALI SPETTANTI AL FONDO PER LA PREVENZIONE E LA SCOPERTA DEL CONTRABBANDO FUORI DEGLI SPAZI DOGANALI</t>
  </si>
  <si>
    <t>QUOTE DEI PROVENTI CONTRAVVENZIONALI, DELLE PENE PECUNIARIE E DELLE SOMME RICAVATE DALLA VENDITA DI BENI CONFISCATI E DI CORPI DI REATO E DAL RECUPERO DEI CREDITI DELLO STATO DA DESTINARE AL FONDO DI ASSISTENZA PER I FINANZIERI PER GLI SCOPI ISTITUZIONALI E PER LA EROGAZIONE AGLI AVENTI DIRITTO, NONCHE' QUOTE RELATIVE ALL'IVA DESTINATE ALL'ENTE AI SOLI FINI ISTITUZIONALI</t>
  </si>
  <si>
    <t>QUOTE DEI PROVENTI CONTRAVVENZIONALI, PENE PECUNIARIE E SOMME RICAVATE DALLA VENDITA DI BENI CONFISCATI E DI CORPI DI REATO E DAL RECUPERO DEI CREDITI DELLO STATO DA DESTINARE A FAVORE DEI FONDI DI PREVIDENZA DELL'EX AMMINISTRAZIONE DELLE FINANZE</t>
  </si>
  <si>
    <t>QUOTE DI CAPITALE COMPRESE NELLE ANNUALITA' DI AMMORTAMENTO DI ANTICIPAZIONI VARIE CONCESSE DAL TESORO A MINISTERI, PROVINCIE, COMUNI, AZIENDE, SOCIETA', ENTI ED ISTITUTI DIVERSI</t>
  </si>
  <si>
    <t>RECUPERI PER INFRAZIONI ALLA NORMATIVA COMUNITARIA</t>
  </si>
  <si>
    <t>RECUPERO DEI CREDITI E DI OGNI ALTRA SOMMA CONNESSA AI MEDESIMI, DEL MINISTERO DELL'ECONOMIA E DELLE FINANZE GIA' DI PERTINENZA DEL MINISTERO DEL TESORO, DEL BILANCIO E DELLA PROGRAMMAZIONE ECONOMICA, LIQUIDATI DALLA CORTE DEI CONTI CON SENTENZA O ORDINANZA ESECUTIVA, A CARICO DI RESPONSABILI PER DANNO ERARIALE</t>
  </si>
  <si>
    <t>RECUPERO DEI CREDITI E DI OGNI ALTRA SOMMA CONNESSA AI MEDESIMI, DEL MINISTERO DELL'ECONOMIA E DELLE FINANZE, GIA' DI PERTINENZA DEL MINISTERO DELLE FINANZE, LIQUIDATI DALLA CORTE DEI CONTI CON SENTENZA O ORDINANZA ESECUTIVA, A CARICO DI RESPONSABILI PER DANNO ERARIALE.</t>
  </si>
  <si>
    <t>RECUPERO DEI CREDITI E DI OGNI ALTRA SOMMA CONNESSA AI MEDESIMI, DI PERTINENZA DEL MINISTERO DEGLI AFFARI ESTERI E DELLA COOPERAZIONE INTERNAZIONALE, LIQUIDATI DALLA CORTE DEI CONTI CON SENTENZA O ORDINANZA ESECUTIVA, A CARICO DI RESPONSABILI PER DANNO ERARIALE</t>
  </si>
  <si>
    <t>RECUPERO DEI CREDITI E DI OGNI ALTRA SOMMA CONNESSA AI MEDESIMI, DI PERTINENZA DEL MINISTERO DEI BENI E DELLE ATTIVITA' CULTURALI E DEL TURISMO, LIQUIDATI DALLA CORTE DEI CONTI CON SENTENZA O ORDINANZA ESECUTIVA, A CARICO DI RESPONSABILI PER DANNO ERARIALE</t>
  </si>
  <si>
    <t>RECUPERO DEI CREDITI E DI OGNI ALTRA SOMMA CONNESSA AI MEDESIMI, DI PERTINENZA DEL MINISTERO DEL LAVORO E DELLE POLITICHE SOCIALI, LIQUIDATI DALLA CORTE DEI CONTI CON SENTENZA O ORDINANZA ESECUTIVA, A CARICO DI RESPONSABILI PER DANNO ERARIALE</t>
  </si>
  <si>
    <t>RECUPERO DEI CREDITI E DI OGNI ALTRA SOMMA CONNESSA AI MEDESIMI, DI PERTINENZA DEL MINISTERO DELL' ISTRUZIONE, DELL'UNIVERSITA' E DELLA RICERCA, LIQUIDATI DALLA CORTE DEI CONTI CON SENTENZA O ORDINANZA ESECUTIVA, A CARICO DI RESPONSABILI PER DANNO ERARIALE</t>
  </si>
  <si>
    <t>RECUPERO DEI CREDITI E DI OGNI ALTRA SOMMA CONNESSA AI MEDESIMI, DI PERTINENZA DEL MINISTERO DELLA DIFESA, LIQUIDATI DALLA CORTE DEI CONTI CON SENTENZA O ORDINANZA ESECUTIVA, A CARICO DI RESPONSABILI PER DANNO ERARIALE</t>
  </si>
  <si>
    <t>RECUPERO DEI CREDITI E DI OGNI ALTRA SOMMA CONNESSA AI MEDESIMI, DI PERTINENZA DEL MINISTERO DELLA GIUSTIZIA, LIQUIDATI DALLA CORTE DEI CONTI CON SENTENZA O ORDINANZA ESECUTIVA, A CARICO DI RESPONSABILI PER DANNO ERARIALE</t>
  </si>
  <si>
    <t>RECUPERO DEI CREDITI E DI OGNI ALTRA SOMMA CONNESSA AI MEDESIMI, DI PERTINENZA DEL MINISTERO DELL'INTERNO, LIQUIDATI DALLA CORTE DEI CONTI CON SENTENZA O ORDINANZA ESECUTIVA, A CARICO DI RESPONSABILI PER DANNO ERARIALE</t>
  </si>
  <si>
    <t>RECUPERO DEI CREDITI E DI OGNI ALTRA SOMMA CONNESSA AI MEDESIMI, DI PERTINENZA DEL MINISTERO DELLO SVILUPPO ECONOMICO, LIQUIDATI DALLA CORTE DEI CONTI CON SENTENZA O ORDINANZA ESECUTIVA, A CARICO DI RESPONSABILI PER DANNO ERARIALE</t>
  </si>
  <si>
    <t>RECUPERO DEL CONTRIBUTO DEL 5 PER MILLE EROGATO A SOGGETTI NON AVENTI DIRITTO, AI SENSI DELL'ARTICOLO 13 DEL D.P.C.M. 23 APRILE 2010</t>
  </si>
  <si>
    <t>RECUPERO DELLE SOMME ANTICIPATE DALLO STATO A COMUNI, PROVINCIE ED ALTRI ENTI PER L'ACQUISTO DI AREE DA DESTINARE ALL'EDILIZIA SCOLASTICA</t>
  </si>
  <si>
    <t>RECUPERO SPESE DI MANTENIMENTO IN CARCERE DEI CONDANNATI ED INTERNATI AI SENSI DELL'ARTICOLO 2 DELLA LEGGE 26 LUGLIO 1975, N.354</t>
  </si>
  <si>
    <t>REDDITI DI BENI CONSIDERATI IMMOBILI PER L'OGGETTO CUI SI RIFERISCONO E DI BENI MOBILI. CENSI, LIVELLI, CANONI ED ALTRE ANNUE PRESTAZIONI ATTIVE PERPETUE A FAVORE DELLO STATO IN DENARO E IN GENERI. INTERESSI DI CAPITALI E DI TITOLI PATRIMONIALI DELLO STATO</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</si>
  <si>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</si>
  <si>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RICUPERI DA ENTI LOCALI, DA ISTITUTI PUBBLICI DI BENEFICENZAE D'ASSISTENZA IN RELAZIONE A SPESE PER L'ESECUZIONE, A CURA DEL MINISTERO DELLE INFRASTRUTTURE E DEI TRASPORTI, DI OPERE PUBBLICHE STRAORDINARIE URGENTI A PAGAMENTO NON DIFFERITO, DI COMPETENZA DEGLI ENTI E ISTITUTI PREDETTI, IN FORZA DI LEGGI SPECIALI</t>
  </si>
  <si>
    <t>RICUPERI DI SPESE DI GIUSTIZIA, DI SPESE ANTICIPATE PER VOLTURE CATASTALI FATTE D'UFFICIO E DIRITTI A TITOLO DI RIMBORSO DI SPESE PER NOTIFICAZIONE DI ATTI ALL'ESTERO</t>
  </si>
  <si>
    <t>RICUPERO DAI COMUNI E DALLE PROVINCIE DELLA SARDEGNA DELLE SPESE ANTICIPATE DALLO STATO PER L'ESECUZIONE DI OPERE PUBBLICHE</t>
  </si>
  <si>
    <t>RICUPERO FITTI DI PARTE DEI LOCALI DI PROPRIETA' PRIVATA ADIBITI AI SERVIZI GOVERNATIVI</t>
  </si>
  <si>
    <t>RIFUSIONE DELLE SOMME ANTICIPATE DAL MINISTERO DELLE INFRASTRUTTURE E DEI TRASPORTI PER PROVVEDERE ALLE MOMENTANEE DEFICIENZE DI CASSA DELLE CAPITANERIE DI PORTO</t>
  </si>
  <si>
    <t>RIFUSIONE DELLE SOMME ANTICIPATE DAL MINISTERO DELL'ECONOMIA E DELLE FINANZE PER PROVVEDERE ALLE MOMENTANEE DEFICIENZE DI CASSA DELLE LEGIONI E DEI REPARTI D'ISTRUZIONE DELLA GUARDIA DI FINANZA</t>
  </si>
  <si>
    <t>RIFUSIONE DELLE SOMME ANTICIPATE DAL MINISTERO DELL'INTERNO PER PROVVEDERE ALLE MOMENTANEE DEFICENZE DI CASSA DEI REPARTI OD UFFICI DEL DISCIOLTO CORPO DELLE GUARDIE DI PUBBLICA SICUREZZA, NONCHE' AGLI ISTITUTI DI ISTRUZIONE E DI FORMAZIONE PROFESSIONALE DEL PERSONALE DELLA POLIZIA DI STATO</t>
  </si>
  <si>
    <t>RIFUSIONE DELLE SOMME ANTICIPATE DAL MINISTERO DELL'INTERNO PER PROVVEDERE ALLE MOMENTANEE DEFICIENZE DI FONDI PRESSO I COMANDI PROVINCIALI DEI VIGILI DEL FUOCO, LE SCUOLE CENTRALI ANTINCENDI ED IL CENTRO STUDI ED ESPERIENZE</t>
  </si>
  <si>
    <t>RIMBORSI E CONCORSI DIVERSI DIPENDENTI DA SPESE INSCRITTE NELLO STATO DI PREVISIONE DEL MINISTERO DELLA DIFESA</t>
  </si>
  <si>
    <t>RIMBORSI E CONCORSI DIVERSI DIPENDENTI DA SPESE INSCRITTE NELLO STATO DI PREVISIONE DEL MINISTERO DELLA GIUSTIZIA</t>
  </si>
  <si>
    <t>RIMBORSI E CONCORSI DIVERSI DIPENDENTI DA SPESE INSCRITTE NELLO STATO DI PREVISIONE DEL MINISTERO DELLE INFRASTRUTTURE E DEI TRASPORTI</t>
  </si>
  <si>
    <t>RIMBORSI E CONCORSI DIVERSI DIPENDENTI DA SPESE INSCRITTE NELLO STATO DI PREVISIONE DEL MINISTERO DELL'ECONOMIA E DELLE FINANZE</t>
  </si>
  <si>
    <t>RIMBORSI E CONCORSI DIVERSI DIPENDENTI DA SPESE INSCRITTE NELLO STATO DI PREVISIONE DEL MINISTERO DELL'INTERNO</t>
  </si>
  <si>
    <t>RIMBORSI E CONCORSI DIVERSI DIPENDENTI DA SPESE INSCRITTE NELLO STATO DI PREVISIONE DEL MINISTERO DELLO SVILUPPO ECONOMICO</t>
  </si>
  <si>
    <t>RIMBORSI E CONCORSI DIVERSI RELATIVI ALLE ANNUALITA' DEL PREZZO DI ASSEGNAZIONE DI TERRRENI NELL'AMBITO DELLA RIFORMA FONDIARIA</t>
  </si>
  <si>
    <t>RIMBORSI PER CORRISPONDERE LE INDENNITA' DI MISSIONE, LE SPESE DI TRASPORTO ED I COMPENSI SPETTANTI AL PERSONALE INCARICATO DI EFFETTUARE PRESSO LA SEDE DEGLI UTENTI LE OPERAZIONI ED I SERVIZI PREVISTI DALL'ARTICOLO 19 - COMMI DA 1 A 4 - DELLA LEGGE 1 DICEMBRE 1986, N. 870, NONCHE' SOMME DOVUTE DALLE IMPRESE ESERCENTI ATTIVITA' DI AUTORIPARAZIONE,IN RELAZIONE AI CONTROLLI EFFETTUATI DAL MINISTERO DELLE INFRASTRUTTURE E DEI TRASPORTI PRESSO LE OFFICINE DELLE IMPRESE MEDESIME AFFIDATARIE DI COMPITI DI REVISIONE PERIODICA DEI VEICOLI A MOTORE E DEI RIMORCHI, AI SENSI DELL'ARTICOLO 80 DEL DECRETO LEGISLATIVO 30 APRILE 1992, N.285</t>
  </si>
  <si>
    <t>RIMBORSI, CONCORSI E CONTRIBUTI DA PARTE DI AMMINISTRAZIONI ED ENTI VARI</t>
  </si>
  <si>
    <t>RIMBORSO DI SPESE PER IMBALLAGGI E SPEDIZIONI DI CAMPIONI MERCI, PER SOPRALLUOGHI DEI COLLEGI CONSULTIVI, CENTRALI E COMPARTIMENTALI, DEI PERITI DOGANALI E PER L'ESECUZIONE DI ANALISI O ALTRI ESAMI E ACCERTAMENTI TECNICI DA PARTE DI LABORATORI O UFFICI NON DIPENDENTI DALLA AMMINISTRAZIONE FINANZIARIA, POSTE A CARICO DEGLI OPERATORI</t>
  </si>
  <si>
    <t>RIMBORSO PARZIALE DELLE SPESE PER LA RIPARAZIONE, ESEGUITA A CURA DEL MINISTERO DELLE INFRASTRUTTURE E DEI TRASPORTI, DI EDIFICI DI PROPRIETA' PRIVATA DANNEGGIATI DA EVENTI BELLICI</t>
  </si>
  <si>
    <t>RITENUTA SUGLI STIPENDI, SULLE PAGHE E RETRIBUZIONI</t>
  </si>
  <si>
    <t>RITENUTE SULLE SOMME PAGATE PER SOVVENZIONI E CONTRIBUTI ALLE SOCIETA' DI PREMINENTE INTERESSE NAZIONALE NONCHE' A SOCIETA' DI NAVIGAZIONE ESERCENTI SERVIZI MARITTIMI SOVVENZIONATI A CARATTERE LOCALE, PER LE SPESE DI CUI ALL'ART. 19 DELLA LEGGE 5 DICEMBRE 1986, N. 856</t>
  </si>
  <si>
    <t>SANZIONI AMMINISTRATIVE PECUNIARIE RELATIVE ALLA PROTEZIONE DELLE INDICAZIONI GEOGRAFICHE E DELLE DENOMINAZIONI DI ORIGINE DEI PRODOTTI AGRICOLI E ALIMENTARI</t>
  </si>
  <si>
    <t>SANZIONI AMMINISTRATIVE, DOVUTE DAI TRASGRESSORI IN MATERIA DI ACCISE E IMPOSTE DI CONSUMO</t>
  </si>
  <si>
    <t>SANZIONI INFLITTE A SEGUITO DELLE ATTIVITA' DI CONTROLLO SUI CONCORSI E SULLE OPERAZIONI A PREMIO</t>
  </si>
  <si>
    <t>SOMMA DA VERSARE DAGLI UFFICIALI GIUDIZIARI E LORO AIUTANTI</t>
  </si>
  <si>
    <t>SOMME CORRISPONDENTI AI VERSAMENTI EFFETTUATI DAI CONTRIBUENTI A TITOLO DI ADDIZIONALE COMUNALE ALL'IMPOSTA SUL REDDITO DELLE PERSONE FISICHE, SENZA INDICAZIONE DEL CODICE CATASTALE DEL COMUNE BENEFICIARIO, DI CUI ALL'ARTICOLO 4, COMMA 4-BIS, DEL DECRETO-LEGGE 25 GENNAIO 2010, N. 2, DA RIASSEGNARE ALLO STATO DI PREVISIONE DEL MINISTERO DELL'INTERNO</t>
  </si>
  <si>
    <t>SOMME DA INTROITARE AI SENSI DELL'ARTICOLO 7, DELLA LEGGE 22 AGOSTO 1985, N.449</t>
  </si>
  <si>
    <t>SOMME DA INTROITARE DERIVANTI DALLE TARIFFE PREVISTE DAL DECRETO LEGISLATIVO 19 NOVEMBRE 2008, N. 194, CONCERNENTE IL RIFINANZIAMENTO DEI CONTROLLI SANITARI UFFICIALI IN ATTUAZIONE DEL REGOLAMENTO CE N. 882/2004</t>
  </si>
  <si>
    <t>SOMME DA INTROITARE PER IL FINANZIAMENTO DELL'ASSISTENZA SANITARIA</t>
  </si>
  <si>
    <t>SOMME DA VERSARE DAI RICHIEDENTI DI DERIVAZIONI ED UTILIZZAZIONI DI ACQUE PUBBLICHE E PROVENTO DELLA VENDITA DI PUBBLICAZIONI RELATIVE AGLI STUDI DEL SERVIZIO IDROGRAFICO E DEL CONSIGLIO SUPERIORE DELLE ACQUE.</t>
  </si>
  <si>
    <t>SOMME DERIVANTI DAI DIRITTI DI CONCESSIONE D'USO DEL MARCHIO CEE DI QUALITA' ECOLOGICA DI CUI AGLI ARTICOLI 10 E 14 DEL DECRETO DEL MINISTRO DELL'AMBIENTE 2 AGOSTO 1995, N. 413</t>
  </si>
  <si>
    <t>SOMME DERIVANTI DAL RIMBORSO DEI MUTUI CONCESSI A CARICO DEL "FONDO" DI CUI ALL'ART. 14 DELLA LEGGE 17 FEBBRAIO 1982, N. 46, DA FAR AFFLUIRE AL "FONDO" STESSO</t>
  </si>
  <si>
    <t>SOMME DERIVANTI DALLA CONCESSIONE DI ALLOGGI AL PERSONALE MILITARE E DA PERMUTE DI AREE OD ALTRI IMMOBILI</t>
  </si>
  <si>
    <t>SOMME DOVUTE A TITOLO DI OBLAZIONE PER LA CONCESSIONE O AUTORIZZAZIONE IN SANATORIA DELLE OPERE EDILIZIE ABUSIVE</t>
  </si>
  <si>
    <t>SOMME DOVUTE DA IMPRESE DI TRASPORTO DI PERSONE SU STRADA PER ATTIVITA' DI MONITORAGGIO E CONTROLLO</t>
  </si>
  <si>
    <t>SOMME DOVUTE DAI CONTRAENTI CON L'AMMINISTRAZIONE DELLO STATO PER SPESE DI COPIA, STAMPA, CARTA BOLLATA E LE ALTRE SPESE INERENTI AI RELATIVI CONTRATTI CONCERNENTI IL MINISTERO DELLE INFRASTRUTTURE E DEI TRASPORTI</t>
  </si>
  <si>
    <t>SOMME DOVUTE DAI CONTRAENTI CON L'AMMINISTRAZIONE DELLO STATO PER SPESE DI COPIA, STAMPA, CARTA BOLLATA E LE ALTRE SPESE INERENTI AI RELATIVI CONTRATTI CONCERNENTI IL MINISTERO DELL'ECONOMIA E DELLE FINANZE GIA' DI PERTINENZA DEL MINISTERO DELLE FINANZE</t>
  </si>
  <si>
    <t>SOMME DOVUTE PER IL CONTRIBUTO DI VIGILANZA DALL'ISTITUTO NAZIONALE DELLE ASSICURAZIONI E DALLE SOCIETA' NAZIONALI ED ESTERE CHE ESERCITANO LE ASSICURAZIONI E LA CAPITALIZZAZIONE, NONCHE' DELLE RELATIVE AMMENDE, AI SENSI DELL'ARTICOLO 25 DELLA LEGGE 12 AGOSTO 1982, N. 576</t>
  </si>
  <si>
    <t>SOMME PARI AL 2,5 PER CENTO DEGLI IMPORTI DICHIARATI DELLE ATTIVITA' FINANZIARIE DETENUTE FUORI DAL TERRITORIO DELLO STATO, VERSATE DAGLI INTERESSATI, RESIDENTI IN ITALIA, PER IL RIMPATRIO DELLE ATTIVITA' MEDESIME, AI SENSI DELL'ARTICOLO 12, COMMA 1, DEL DECRETO-LEGGE 350/2001</t>
  </si>
  <si>
    <t>SOMME PROVENIENTI DALLE RIDUZIONI APPORTATE ALLA QUOTA INDIVIDUALE DI RIPARTO DEGLI EMOLUMENTI DI PERTINENZA DEL PERSONALE DELL'EX MINISTERO DELLE FINANZE - CONSERVATORI DEI REGISTRI IMMOBILIARI -</t>
  </si>
  <si>
    <t>SOMME RELATIVE AI COMPENSI DOVUTI DAI TERZI PER QUALSIASI INCARICO CONFERITO AI DIRIGENTI DEL MINISTERO DELLA GIUSTIZIA IN RAGIONE DEL LORO UFFICIO OVVERO CONFERITO AGLI STESSI DALLA PROPRIA AMMINISTRAZIONE O SU DESIGNAZIONE DELLA MEDESIMA, DA FAR CONFLUIRE IN APPOSITO FONDO DEL PREDETTO MINISTERO PER ESSERE DESTINATE AL TRATTAMENTO ECONOMICO ACCESSORIO DELLA DIRIGENZA.</t>
  </si>
  <si>
    <t>SOMME RELATIVE AI COMPENSI DOVUTI DAI TERZI PER QUALSIASI INCARICO CONFERITO AI DIRIGENTI DEL MINISTERO DELLE INFRASTRUTTURE E DEI TRASPORTI IN RAGIONE DEL LORO UFFICIO OVVERO CONFERITO AGLI STESSI DALLA PROPRIA AMMINISTRAZIONE O SU DESIGNAZIONE DELLA MEDESIMA, DA FAR CONFLUIRE IN APPOSITO FONDO DEL PREDETTO MINISTERO PER ESSERE DESTINATE AL TRATTAMENTO ECONOMICO ACCESSORIO DELLA DIRIGENZA.</t>
  </si>
  <si>
    <t>SOMME RELATIVE AI COMPENSI DOVUTI DAI TERZI PER QUALSIASI INCARICO CONFERITO AI DIRIGENTI DEL MINISTERO DELL'ISTRUZIONE, DELL'UNIVERSITA' E DELLA RICERCA, IN RAGIONE DEL LORO UFFICIO OVVERO CONFERITO AGLI STESSI DALLA PROPRIA AMMINISTRAZIONE O SU DESIGNAZIONE DELLA MEDESIMA, DA FAR CONFLUIRE IN APPOSITO FONDO DEL PREDETTO MINISTERO PER ESSERE DESTINATE AL TRATTAMENTO ECONOMICO ACCESSORIO DELLA DIRIGENZA.</t>
  </si>
  <si>
    <t>SOMME RELATIVE AL RISARCIMENTO DEL DANNO CAGIONATO ALL'ERARIO PER MANCATA CORRESPONSIONE DEI TRIBUTI, NONCHE' QUELLE DERIVANTI DAL PATTEGGIAMENTO DELLA PENA AI SENSI DELL'ART.444 DEL CODICE DI PROCEDURA PENALE.</t>
  </si>
  <si>
    <t>SOMME VERSATE DA ENTI E DA PRIVATI PER SERVIZI STRAORDINARI RESI NELL'INTERESSE DEL COMMERCIO, EFFETTUATI DAL PERSONALE DOGANALE, DA DESTINARE, NELLA MISURA DEL 20 PER CENTO, A FAVORE DEL FONDO DI PREVIDENZA DEL PERSONALE MEDESIMO</t>
  </si>
  <si>
    <t>SOMME VERSATE IN ECCESSO RISPETTO A QUELLE RICHIESTE DALL'AGENTE DELLA RISCOSSIONE</t>
  </si>
  <si>
    <t>SOMME VERSATE IN RELAZIONE AI SERVIZI SVOLTI DAI MILITARI DELLA GUARDIA DI FINANZA E DA DESTINARE, IN MISURA PARI ALLA DIFFERENZA FRA LE CENNATE SOMME E LE SPESE RELATIVE ALLA CORRESPONSIONE A DETTO PERSONALE DEL TRATTAMENTO DI MISSIONE PER I SERVIZI SVOLTI FUORI DALL'UFFICIO DOGANALE SULLA BASE DI PERCENTUALI DETERMINATE, AL FONDO DI PREVIDENZA PER SOTTUFFICIALI E MILITARI DI TRUPPA DELLA GUARDIA DI FINANZA, ALLA CASSA UFFICIALI DELLA GUARDIA DI FINANZA, AL FONDO ASSISTENZA PER I FINANZIERI, AD INTERVENTI DI ASSISTENZA MORALE E BENESSERE DEL PERSONALE IN SERVIZIO ED IN CONGEDO DELLA GUARDIA DI FINANZA ED ALLA CORRESPONSIONE DI PREMI AI MILITARI DISTINTISI IN OPERAZIONI DI SERVIZIO</t>
  </si>
  <si>
    <t>SOPRATTASSA SULLE LICENZE DI CACCIA E DI UCCELLAGIONE</t>
  </si>
  <si>
    <t>TASSA DEL 10 PER CENTO SULLE PERCENTUALI SPETTANTI AGLI UFFICIALI GIUDIZIARI E LORO AIUTANTI</t>
  </si>
  <si>
    <t>TASSE E DIRITTI MARITTIMI</t>
  </si>
  <si>
    <t>TRIBUTI SPECIALI E DIRITTI</t>
  </si>
  <si>
    <t>TRIBUTI SPECIALI PER SERVIZI RESI DAL MINISTERO DELLA SALUTE</t>
  </si>
  <si>
    <t>VENDITA DEGLI OGGETTI SEQUESTRATI AI CONTRAVVENTORI ALLE DISPOSIZIONI DEL TESTO UNICO DELLE LEGGI PER LA PROTEZIONE DELLA SELVAGGINA E PER L'ESERCIZIO DELLA CACCIA</t>
  </si>
  <si>
    <t>VENDITA DEL VACCINO ANTIAMARILLICO, DEI DISINFETTANTI E DELLE PUBBLICAZIONI A CURA DEL MINISTERO DELLA SALUTE</t>
  </si>
  <si>
    <t>VENDITA DI OGGETTI FUORI USO</t>
  </si>
  <si>
    <t>VENDITA DI RIPRODUZIONI DI MAPPE IN CONSERVAZIONE, EFFETTUATA DALL'AMMINISTRAZIONE DEL CATASTO E DEI SERVIZI TECNICI ERARIALI</t>
  </si>
  <si>
    <t>VERSAMENTI A CARICO DEL SOGGETTO COMMITTENTE IL PROGETTO DI OPERA DI COMPETENZA STATALE, PARI ALLO 0,5 PER MILLE DEL VALORE DELLE OPERE DA REALIZZARE, DA UTILIZZARE PER LE ESIGENZE CONNESSE ALLO SVOLGIMENTO DELLA PROCEDURA DI VALUTAZIONE E CONSULENZA</t>
  </si>
  <si>
    <t>VERSAMENTI DEI CONCESSIONARI DEL SERVIZIO NAZIONALE DELLA RISCOSSIONE EFFETTUATI AL FINE DI SANARE LE IRREGOLARITA' CONNESSE ALL'ESERCIZIO DEGLI OBBLIGHI DEL RAPPORTO CONCESSORIO</t>
  </si>
  <si>
    <t>VERSAMENTI DI SOMME DA EROGARE AL PERSONALE DEL MINISTERO DELLA GIUSTIZIA, NELL'AMBITO DEL PAGAMENTO CONGIUNTO DI COMPETENZE FISSE ED ACCESSORIE, AI SENSI DELL'ARTICOLO 2, COMMA 197, DELLA LEGGE 23 DICEMBRE 2009, N. 191 (LEGGE FINANZIARIA 2010), NON CORRISPOSTE AI SOGGETTI INTERESSATI</t>
  </si>
  <si>
    <t>VERSAMENTI EFFETTUATI DA ENTI E PRIVATI RICHIEDENTI PRESTAZIONI TECNICO SANITARIE</t>
  </si>
  <si>
    <t>VERSAMENTI PER SPESE LIQUIDATE IN FAVORE DEL MINISTERO DELL'ECONOMIA E FINANZE A SEGUITO DI PROCESSI INTENTATI CONTRO DECRETI SANZIONATORI ADOTTATI PER L'IRROGAZIONE DI SANZIONI AMMINISTRATIVE COMMINATE PER VIOLAZIONE DEGLI OBBLIGHI IN MATERIA DI ANTIRICICLAGGIO, AI SENSI DELL'ARTICOLO 65 DEL DECRETO LEGISLATIVO N. 231 DEL 21 NOVEMBRE 2007, DA DESTINARE ALL'INCENTIVAZIONE DEL PERSONALE DIPENDENTE</t>
  </si>
  <si>
    <t>VERSAMENTI RELATIVI AL CONTROVALORE DEI TITOLI DI STATO, AI PROVENTI RELATIVI ALLA VENDITA DI PARTECIPAZIONI DELLO STATO, NONCHE' AD ENTRATE STRAORDINARIE DELLO STATO NEI LIMITI STABILITI DALLA LEGGE, DA DESTINARE AL FONDO PER L'AMMORTAMENTO DEI TITOLI DI STATO</t>
  </si>
  <si>
    <t>VERSAMENTO ALLO STATO, DA PARTE DELL'I.N.P.S., DELLE PENSIONI O QUOTE DI PENSIONI PER ASSICURAZIONE OBBLIGATORIA INVALIDITA', VECCHIAIA E SUPERSTITI</t>
  </si>
  <si>
    <t>VERSAMENTO DA PARTE DEI COMUNI DEL GETTITO DELL'IMPOSTA COMUNALE SUGLI IMMOBILI CALCOLATA CON L'ALIQUOTA MINIMA DEL 4 PER MILLE, AI SENSI DELL'ARTICOLO 4 DELLA LEGGE 23 OTTOBRE 1992, N.421</t>
  </si>
  <si>
    <t>VERSAMENTO DA PARTE DEL CONCESSIONARIO DEGLI IMPORTI DOVUTI PER L'AFFIDAMENTO IN CONCESSIONE DEI SERVIZI DI CONTROLLO ESISTENTI NELL'AMBITO AEROPORTUALE</t>
  </si>
  <si>
    <t>VERSAMENTO DEGLI IMPORTI RELATIVI ALLA LIQUIDAZIONE DELLE SPESE DI GIUDIZIO A FAVORE DELL'UFFICIO DELL'EX MINISTERO DELLE FINANZE, DA RIASSEGNARE NELLA MISURA DEL SETTANTA PER CENTO DELL'IMPORTO AD APPOSITO FONDO ISCRITTO NELLO STATO DI PREVISIONE DEL MINISTERO DELL'ECONOMIA E DELLE FINANZE DA DESTINARE AD INCENTIVI ALL'EFFICIENZA CONSEGUITA DAGLI UFFICI NELL'ATTIVITA' DI ACCERTAMENTO E DELLA SUCCESSIVA CURA DELLE RAGIONI DELL'AMMINISTRAZIONE FINANZIARIA IN SEDE CONTENZIOSA</t>
  </si>
  <si>
    <t>VERSAMENTO DELLA CONTRIBUZIONE PER IL FINANZIAMENTO DELLE ATTIVITA' GIA' FACENTI CAPO AL REGISTRO ITALIANO DIGHE A CARICO DEGLI UTENTI DEI SERVIZI</t>
  </si>
  <si>
    <t>VERSAMENTO DELLA SANZIONE AMMINISTRATIVA PECUNIARIA INFLITTA PER LA MANCATA O TARDIVA TRASMISSIONE DEI DATI O PER LA MANCANZA DI UNO O PIU ELEMENTI RELATIVI ALLE RICETTE MEDICHE</t>
  </si>
  <si>
    <t>VERSAMENTO DELLE RISORSE FINANZIARIE DI PERTINENZA DELLA SOPPRESSA AGENZIA PER LO SVILUPPO DEL SETTORE IPPICO-ASSI</t>
  </si>
  <si>
    <t>Previsioni iniziali</t>
  </si>
  <si>
    <t>Previsioni definitive</t>
  </si>
  <si>
    <t>Previsioni                  iniziali</t>
  </si>
  <si>
    <t>Incidenza</t>
  </si>
  <si>
    <t>Variazioni di bilancio</t>
  </si>
</sst>
</file>

<file path=xl/styles.xml><?xml version="1.0" encoding="utf-8"?>
<styleSheet xmlns="http://schemas.openxmlformats.org/spreadsheetml/2006/main">
  <numFmts count="6">
    <numFmt numFmtId="164" formatCode="_-* #,##0.00\ _€_-;\-* #,##0.00\ _€_-;_-* &quot;-&quot;??\ _€_-;_-@_-"/>
    <numFmt numFmtId="165" formatCode="#,##0_ ;\-#,##0\ "/>
    <numFmt numFmtId="166" formatCode="0.0"/>
    <numFmt numFmtId="167" formatCode="#,##0.0_ ;\-#,##0.0\ "/>
    <numFmt numFmtId="168" formatCode="#,##0.0"/>
    <numFmt numFmtId="169" formatCode="#,##0.00_ ;\-#,##0.00\ "/>
  </numFmts>
  <fonts count="12">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
      <u/>
      <sz val="11"/>
      <color theme="10"/>
      <name val="Calibri"/>
      <family val="2"/>
      <scheme val="minor"/>
    </font>
    <font>
      <b/>
      <sz val="9"/>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theme="4" tint="0.79998168889431442"/>
      </patternFill>
    </fill>
    <fill>
      <patternFill patternType="solid">
        <fgColor theme="5" tint="0.79998168889431442"/>
        <bgColor theme="4" tint="0.79998168889431442"/>
      </patternFill>
    </fill>
    <fill>
      <patternFill patternType="solid">
        <fgColor theme="5" tint="0.79998168889431442"/>
        <bgColor indexed="64"/>
      </patternFill>
    </fill>
  </fills>
  <borders count="13">
    <border>
      <left/>
      <right/>
      <top/>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theme="4" tint="0.39997558519241921"/>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195">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xf>
    <xf numFmtId="165" fontId="2" fillId="0" borderId="1" xfId="0" applyNumberFormat="1" applyFont="1" applyBorder="1"/>
    <xf numFmtId="1" fontId="2" fillId="0" borderId="0" xfId="0" applyNumberFormat="1" applyFont="1" applyAlignment="1">
      <alignment horizontal="center"/>
    </xf>
    <xf numFmtId="0" fontId="0" fillId="0" borderId="0" xfId="0" applyAlignment="1">
      <alignment horizontal="left" indent="1"/>
    </xf>
    <xf numFmtId="165" fontId="0" fillId="0" borderId="0" xfId="0" applyNumberFormat="1"/>
    <xf numFmtId="1" fontId="0" fillId="0" borderId="0" xfId="0" applyNumberFormat="1" applyAlignment="1">
      <alignment horizontal="center"/>
    </xf>
    <xf numFmtId="0" fontId="2" fillId="2" borderId="2" xfId="0" applyFont="1" applyFill="1" applyBorder="1" applyAlignment="1">
      <alignment horizontal="left"/>
    </xf>
    <xf numFmtId="165" fontId="2" fillId="2" borderId="2" xfId="0" applyNumberFormat="1" applyFont="1" applyFill="1" applyBorder="1"/>
    <xf numFmtId="1" fontId="2" fillId="2" borderId="2"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0" borderId="0" xfId="1" applyNumberFormat="1" applyFont="1"/>
    <xf numFmtId="165" fontId="2" fillId="0" borderId="0" xfId="1" applyNumberFormat="1" applyFont="1"/>
    <xf numFmtId="0" fontId="0" fillId="0" borderId="3" xfId="0" applyBorder="1"/>
    <xf numFmtId="0" fontId="2" fillId="2" borderId="3" xfId="0" applyFont="1" applyFill="1" applyBorder="1" applyAlignment="1">
      <alignment horizontal="center" vertical="center" wrapText="1"/>
    </xf>
    <xf numFmtId="165" fontId="0" fillId="0" borderId="4" xfId="0" applyNumberFormat="1" applyBorder="1"/>
    <xf numFmtId="0" fontId="3" fillId="0" borderId="4" xfId="0" applyFont="1" applyBorder="1" applyAlignment="1">
      <alignment horizontal="left"/>
    </xf>
    <xf numFmtId="0" fontId="2" fillId="0" borderId="3" xfId="0" applyFont="1" applyBorder="1" applyAlignment="1">
      <alignment horizontal="center"/>
    </xf>
    <xf numFmtId="165" fontId="0" fillId="0" borderId="0" xfId="1" applyNumberFormat="1" applyFont="1" applyAlignment="1">
      <alignment horizontal="center"/>
    </xf>
    <xf numFmtId="165" fontId="0" fillId="0" borderId="4" xfId="1" applyNumberFormat="1" applyFont="1" applyBorder="1" applyAlignment="1">
      <alignment horizontal="center"/>
    </xf>
    <xf numFmtId="0" fontId="2" fillId="2" borderId="0" xfId="0" applyFont="1" applyFill="1" applyBorder="1" applyAlignment="1">
      <alignment horizontal="center" vertical="center" wrapText="1"/>
    </xf>
    <xf numFmtId="166" fontId="0" fillId="0" borderId="0" xfId="0" applyNumberFormat="1" applyAlignment="1">
      <alignment horizontal="center"/>
    </xf>
    <xf numFmtId="0" fontId="0" fillId="0" borderId="0" xfId="0" applyAlignment="1">
      <alignment horizontal="center"/>
    </xf>
    <xf numFmtId="0" fontId="0" fillId="0" borderId="3" xfId="0" applyBorder="1" applyAlignment="1">
      <alignment horizontal="center" vertical="center"/>
    </xf>
    <xf numFmtId="165" fontId="0" fillId="3" borderId="0" xfId="0" applyNumberFormat="1" applyFill="1"/>
    <xf numFmtId="0" fontId="0" fillId="3" borderId="0" xfId="0" applyFill="1" applyBorder="1" applyAlignment="1">
      <alignment horizontal="center"/>
    </xf>
    <xf numFmtId="0" fontId="0" fillId="0" borderId="0" xfId="0" applyAlignment="1">
      <alignment vertical="center"/>
    </xf>
    <xf numFmtId="0" fontId="0" fillId="0" borderId="0" xfId="0" applyAlignment="1">
      <alignment horizontal="left" vertical="center" wrapText="1"/>
    </xf>
    <xf numFmtId="0" fontId="2" fillId="0" borderId="0" xfId="0" applyFont="1" applyBorder="1" applyAlignment="1">
      <alignment horizontal="left"/>
    </xf>
    <xf numFmtId="0" fontId="2" fillId="0" borderId="4" xfId="0" applyFont="1" applyBorder="1" applyAlignment="1">
      <alignment horizontal="left"/>
    </xf>
    <xf numFmtId="166" fontId="0" fillId="0" borderId="0" xfId="0" applyNumberFormat="1"/>
    <xf numFmtId="166" fontId="2" fillId="0" borderId="0" xfId="0" applyNumberFormat="1" applyFont="1"/>
    <xf numFmtId="3" fontId="6" fillId="0" borderId="0" xfId="0" applyNumberFormat="1" applyFont="1"/>
    <xf numFmtId="3" fontId="7" fillId="0" borderId="0" xfId="0" applyNumberFormat="1" applyFont="1"/>
    <xf numFmtId="3" fontId="7" fillId="0" borderId="0" xfId="0" applyNumberFormat="1" applyFont="1" applyBorder="1"/>
    <xf numFmtId="3" fontId="6" fillId="0" borderId="4" xfId="0" applyNumberFormat="1" applyFont="1" applyBorder="1"/>
    <xf numFmtId="0" fontId="6" fillId="0" borderId="3" xfId="0" applyFont="1" applyBorder="1" applyAlignment="1">
      <alignment horizontal="center" vertical="center"/>
    </xf>
    <xf numFmtId="165" fontId="7" fillId="0" borderId="0" xfId="0" applyNumberFormat="1" applyFont="1" applyAlignment="1">
      <alignment vertical="center"/>
    </xf>
    <xf numFmtId="165" fontId="7" fillId="0" borderId="4" xfId="0" applyNumberFormat="1" applyFont="1" applyBorder="1" applyAlignment="1">
      <alignment vertical="center"/>
    </xf>
    <xf numFmtId="0" fontId="2" fillId="0" borderId="3" xfId="0" applyFont="1" applyBorder="1" applyAlignment="1">
      <alignment vertical="center"/>
    </xf>
    <xf numFmtId="0" fontId="6" fillId="0" borderId="0" xfId="0" applyFont="1" applyAlignment="1">
      <alignment horizontal="center" vertical="center"/>
    </xf>
    <xf numFmtId="165" fontId="7" fillId="0" borderId="0" xfId="0" applyNumberFormat="1" applyFont="1" applyBorder="1" applyAlignment="1">
      <alignment vertical="center"/>
    </xf>
    <xf numFmtId="165" fontId="7" fillId="0" borderId="6" xfId="0" applyNumberFormat="1" applyFont="1" applyBorder="1" applyAlignment="1">
      <alignment vertical="center"/>
    </xf>
    <xf numFmtId="165" fontId="7" fillId="0" borderId="7" xfId="0" applyNumberFormat="1" applyFont="1" applyBorder="1" applyAlignment="1">
      <alignment vertical="center"/>
    </xf>
    <xf numFmtId="0" fontId="6" fillId="0" borderId="4" xfId="0" applyFont="1" applyBorder="1" applyAlignment="1">
      <alignment horizontal="center" vertical="center"/>
    </xf>
    <xf numFmtId="165" fontId="7" fillId="0" borderId="8" xfId="0" applyNumberFormat="1" applyFont="1" applyBorder="1" applyAlignment="1">
      <alignment vertical="center"/>
    </xf>
    <xf numFmtId="165" fontId="7" fillId="0" borderId="9" xfId="0" applyNumberFormat="1" applyFont="1" applyBorder="1" applyAlignment="1">
      <alignment vertical="center"/>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1" fontId="0" fillId="0" borderId="0" xfId="0" applyNumberFormat="1"/>
    <xf numFmtId="0" fontId="0" fillId="0" borderId="0" xfId="0" applyAlignment="1">
      <alignment horizontal="left" indent="2"/>
    </xf>
    <xf numFmtId="3" fontId="8" fillId="0" borderId="1" xfId="0" applyNumberFormat="1" applyFont="1" applyBorder="1"/>
    <xf numFmtId="3" fontId="0" fillId="0" borderId="0" xfId="0" applyNumberFormat="1"/>
    <xf numFmtId="3" fontId="8" fillId="2" borderId="2" xfId="0" applyNumberFormat="1" applyFont="1" applyFill="1" applyBorder="1"/>
    <xf numFmtId="0" fontId="0" fillId="0" borderId="0" xfId="0" applyAlignment="1">
      <alignment horizontal="left"/>
    </xf>
    <xf numFmtId="165" fontId="0" fillId="0" borderId="0" xfId="1" applyNumberFormat="1" applyFont="1" applyAlignment="1">
      <alignment horizontal="center" vertical="center"/>
    </xf>
    <xf numFmtId="165" fontId="1" fillId="0" borderId="0" xfId="1" applyNumberFormat="1" applyFont="1" applyAlignment="1">
      <alignment horizontal="center" vertical="center"/>
    </xf>
    <xf numFmtId="165" fontId="0" fillId="0" borderId="4" xfId="1" applyNumberFormat="1" applyFont="1" applyBorder="1" applyAlignment="1">
      <alignment horizontal="center" vertical="center"/>
    </xf>
    <xf numFmtId="0" fontId="2" fillId="0" borderId="3" xfId="0" applyFont="1" applyBorder="1"/>
    <xf numFmtId="0" fontId="9" fillId="0" borderId="0" xfId="2" applyAlignment="1">
      <alignment horizontal="left" wrapText="1"/>
    </xf>
    <xf numFmtId="0" fontId="2" fillId="0" borderId="0" xfId="0" applyFont="1" applyAlignment="1">
      <alignment horizontal="center"/>
    </xf>
    <xf numFmtId="0" fontId="0" fillId="0" borderId="0" xfId="0" applyAlignment="1">
      <alignment wrapText="1"/>
    </xf>
    <xf numFmtId="0" fontId="2" fillId="0" borderId="0" xfId="0" applyFont="1" applyFill="1" applyBorder="1" applyAlignment="1">
      <alignment horizontal="left"/>
    </xf>
    <xf numFmtId="165" fontId="2" fillId="0" borderId="0" xfId="0" applyNumberFormat="1" applyFont="1" applyFill="1" applyBorder="1"/>
    <xf numFmtId="0" fontId="0" fillId="0" borderId="0" xfId="0" applyFill="1"/>
    <xf numFmtId="0" fontId="2" fillId="0" borderId="0" xfId="0" applyFont="1" applyAlignment="1">
      <alignment horizontal="left" indent="1"/>
    </xf>
    <xf numFmtId="0" fontId="2" fillId="0" borderId="0" xfId="0" applyFont="1"/>
    <xf numFmtId="0" fontId="2" fillId="0" borderId="3" xfId="0" applyFont="1" applyBorder="1" applyAlignment="1">
      <alignment horizontal="center" vertical="center" wrapText="1"/>
    </xf>
    <xf numFmtId="0" fontId="2" fillId="2" borderId="12" xfId="0" applyFont="1" applyFill="1" applyBorder="1" applyAlignment="1">
      <alignment horizontal="left"/>
    </xf>
    <xf numFmtId="0" fontId="2" fillId="0" borderId="0" xfId="0" applyFont="1" applyAlignment="1">
      <alignment horizontal="center"/>
    </xf>
    <xf numFmtId="0" fontId="2" fillId="2" borderId="0" xfId="0" applyFont="1" applyFill="1" applyBorder="1" applyAlignment="1">
      <alignment horizontal="center" wrapText="1"/>
    </xf>
    <xf numFmtId="0" fontId="2" fillId="2" borderId="0" xfId="0" quotePrefix="1" applyFont="1" applyFill="1" applyBorder="1" applyAlignment="1">
      <alignment horizontal="center" wrapText="1"/>
    </xf>
    <xf numFmtId="0" fontId="2" fillId="2" borderId="1" xfId="0" applyFont="1" applyFill="1" applyBorder="1" applyAlignment="1">
      <alignment horizontal="center" wrapText="1"/>
    </xf>
    <xf numFmtId="165" fontId="0" fillId="0" borderId="0" xfId="0" applyNumberFormat="1" applyAlignment="1">
      <alignment wrapText="1"/>
    </xf>
    <xf numFmtId="0" fontId="2" fillId="0" borderId="0" xfId="0" applyFont="1" applyAlignment="1">
      <alignment horizontal="center"/>
    </xf>
    <xf numFmtId="0" fontId="4" fillId="0" borderId="0" xfId="0" applyFont="1" applyBorder="1" applyAlignment="1">
      <alignment horizontal="center"/>
    </xf>
    <xf numFmtId="0" fontId="0" fillId="0" borderId="0" xfId="0" applyAlignment="1">
      <alignment horizontal="left" vertical="center" indent="1"/>
    </xf>
    <xf numFmtId="166" fontId="0" fillId="0" borderId="0" xfId="0" applyNumberFormat="1" applyFont="1"/>
    <xf numFmtId="166" fontId="2" fillId="4" borderId="0" xfId="0" applyNumberFormat="1" applyFont="1" applyFill="1"/>
    <xf numFmtId="0" fontId="0" fillId="0" borderId="0" xfId="0" applyBorder="1" applyAlignment="1">
      <alignment horizontal="center"/>
    </xf>
    <xf numFmtId="165" fontId="0" fillId="0" borderId="0" xfId="0" applyNumberFormat="1" applyBorder="1"/>
    <xf numFmtId="0" fontId="0" fillId="0" borderId="0" xfId="0" applyBorder="1"/>
    <xf numFmtId="0" fontId="0" fillId="0" borderId="0" xfId="0" applyFont="1" applyBorder="1" applyAlignment="1">
      <alignment horizontal="left" indent="1"/>
    </xf>
    <xf numFmtId="0" fontId="0" fillId="0" borderId="0" xfId="0" applyFont="1" applyAlignment="1">
      <alignment horizontal="left" indent="1"/>
    </xf>
    <xf numFmtId="0" fontId="6" fillId="0" borderId="0" xfId="0" applyFont="1" applyBorder="1" applyAlignment="1">
      <alignment horizontal="center" vertical="center"/>
    </xf>
    <xf numFmtId="0" fontId="0" fillId="0" borderId="3" xfId="0"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4" fontId="0" fillId="0" borderId="0" xfId="0" applyNumberFormat="1"/>
    <xf numFmtId="0" fontId="0" fillId="0" borderId="0" xfId="0" applyFill="1" applyAlignment="1">
      <alignment horizontal="center"/>
    </xf>
    <xf numFmtId="0" fontId="0" fillId="5" borderId="0" xfId="0" applyFill="1" applyAlignment="1">
      <alignment horizontal="center"/>
    </xf>
    <xf numFmtId="4" fontId="0" fillId="5" borderId="0" xfId="0" applyNumberFormat="1" applyFill="1"/>
    <xf numFmtId="0" fontId="2" fillId="0" borderId="0" xfId="0" applyFont="1" applyAlignment="1">
      <alignment horizontal="center"/>
    </xf>
    <xf numFmtId="165" fontId="0" fillId="5" borderId="0" xfId="0" applyNumberFormat="1" applyFill="1" applyAlignment="1">
      <alignment wrapText="1"/>
    </xf>
    <xf numFmtId="166" fontId="0" fillId="8" borderId="0" xfId="0" applyNumberFormat="1" applyFill="1" applyAlignment="1">
      <alignment horizontal="center"/>
    </xf>
    <xf numFmtId="0" fontId="2" fillId="0" borderId="0" xfId="0" applyFont="1" applyAlignment="1">
      <alignment horizontal="center"/>
    </xf>
    <xf numFmtId="0" fontId="3" fillId="0" borderId="0" xfId="0" applyFont="1"/>
    <xf numFmtId="3" fontId="3" fillId="0" borderId="0" xfId="0" applyNumberFormat="1" applyFont="1"/>
    <xf numFmtId="3" fontId="2" fillId="0" borderId="0" xfId="0" applyNumberFormat="1" applyFont="1"/>
    <xf numFmtId="3" fontId="0" fillId="0" borderId="0" xfId="0" applyNumberFormat="1" applyFont="1"/>
    <xf numFmtId="0" fontId="0" fillId="0" borderId="4" xfId="0" applyBorder="1"/>
    <xf numFmtId="3" fontId="0" fillId="0" borderId="4" xfId="0" applyNumberFormat="1" applyFont="1" applyBorder="1"/>
    <xf numFmtId="3" fontId="2" fillId="0" borderId="4" xfId="0" applyNumberFormat="1" applyFont="1" applyBorder="1"/>
    <xf numFmtId="0" fontId="10" fillId="0" borderId="3" xfId="0" applyFont="1" applyBorder="1" applyAlignment="1">
      <alignment vertical="center"/>
    </xf>
    <xf numFmtId="0" fontId="10" fillId="0" borderId="3" xfId="0" applyFont="1" applyBorder="1" applyAlignment="1">
      <alignment horizontal="center" vertical="center" wrapText="1"/>
    </xf>
    <xf numFmtId="0" fontId="11" fillId="0" borderId="3" xfId="0" applyFont="1" applyBorder="1"/>
    <xf numFmtId="0" fontId="0" fillId="0" borderId="0" xfId="0" applyBorder="1" applyAlignment="1">
      <alignment horizontal="left" vertical="center" wrapText="1"/>
    </xf>
    <xf numFmtId="0" fontId="0" fillId="0" borderId="2" xfId="0" applyBorder="1" applyAlignment="1">
      <alignment horizontal="left"/>
    </xf>
    <xf numFmtId="3" fontId="0" fillId="0" borderId="2" xfId="0" applyNumberFormat="1" applyBorder="1"/>
    <xf numFmtId="3" fontId="0" fillId="5" borderId="0" xfId="0" applyNumberFormat="1" applyFill="1"/>
    <xf numFmtId="3" fontId="0" fillId="0" borderId="0" xfId="0" applyNumberFormat="1" applyAlignment="1">
      <alignment horizontal="left"/>
    </xf>
    <xf numFmtId="0" fontId="2" fillId="0" borderId="0" xfId="0" applyFont="1" applyFill="1" applyBorder="1" applyAlignment="1">
      <alignment horizontal="center"/>
    </xf>
    <xf numFmtId="0" fontId="2" fillId="0" borderId="0" xfId="0" applyFont="1" applyAlignment="1">
      <alignment horizontal="center"/>
    </xf>
    <xf numFmtId="0" fontId="0" fillId="0" borderId="4" xfId="0" applyBorder="1" applyAlignment="1">
      <alignment horizontal="center"/>
    </xf>
    <xf numFmtId="0" fontId="0" fillId="0" borderId="0" xfId="0" applyBorder="1" applyAlignment="1">
      <alignment vertical="center"/>
    </xf>
    <xf numFmtId="0" fontId="0" fillId="0" borderId="4" xfId="0" applyBorder="1" applyAlignment="1">
      <alignment vertical="center"/>
    </xf>
    <xf numFmtId="0" fontId="0" fillId="0" borderId="4" xfId="0" applyBorder="1" applyAlignment="1">
      <alignment horizontal="left" vertical="center" wrapText="1"/>
    </xf>
    <xf numFmtId="165" fontId="7" fillId="0" borderId="0" xfId="0" applyNumberFormat="1" applyFont="1" applyFill="1" applyBorder="1" applyAlignment="1">
      <alignment vertical="center"/>
    </xf>
    <xf numFmtId="0" fontId="3" fillId="0" borderId="0" xfId="0" applyFont="1" applyBorder="1" applyAlignment="1">
      <alignment horizontal="left"/>
    </xf>
    <xf numFmtId="165" fontId="2" fillId="2" borderId="12" xfId="0" applyNumberFormat="1" applyFont="1" applyFill="1" applyBorder="1"/>
    <xf numFmtId="166" fontId="0" fillId="5" borderId="0" xfId="0" applyNumberFormat="1" applyFill="1"/>
    <xf numFmtId="0" fontId="0" fillId="0" borderId="0" xfId="0" applyAlignment="1">
      <alignment horizontal="left" wrapText="1"/>
    </xf>
    <xf numFmtId="165" fontId="0" fillId="0" borderId="0" xfId="0" applyNumberFormat="1" applyAlignment="1">
      <alignment vertical="center"/>
    </xf>
    <xf numFmtId="0" fontId="0" fillId="0" borderId="4" xfId="0" applyBorder="1" applyAlignment="1">
      <alignment horizontal="left" wrapText="1"/>
    </xf>
    <xf numFmtId="165" fontId="0" fillId="0" borderId="4" xfId="0" applyNumberFormat="1" applyBorder="1" applyAlignment="1">
      <alignment vertical="center"/>
    </xf>
    <xf numFmtId="165" fontId="0" fillId="0" borderId="2" xfId="0" applyNumberFormat="1" applyBorder="1" applyAlignment="1">
      <alignment vertical="center"/>
    </xf>
    <xf numFmtId="2" fontId="0" fillId="0" borderId="0" xfId="0" applyNumberFormat="1"/>
    <xf numFmtId="0" fontId="2" fillId="2" borderId="0" xfId="0" applyFont="1" applyFill="1" applyAlignment="1">
      <alignment horizontal="left"/>
    </xf>
    <xf numFmtId="165" fontId="0" fillId="0" borderId="2" xfId="0" applyNumberFormat="1" applyBorder="1"/>
    <xf numFmtId="165" fontId="2" fillId="2" borderId="0" xfId="0" applyNumberFormat="1" applyFont="1" applyFill="1"/>
    <xf numFmtId="0" fontId="0" fillId="5" borderId="0" xfId="0" applyFill="1" applyAlignment="1">
      <alignment horizontal="left"/>
    </xf>
    <xf numFmtId="0" fontId="2" fillId="0" borderId="0" xfId="0" applyFont="1" applyAlignment="1">
      <alignment horizontal="center"/>
    </xf>
    <xf numFmtId="0" fontId="0" fillId="0" borderId="0" xfId="0" applyFont="1" applyBorder="1" applyAlignment="1">
      <alignment horizontal="center"/>
    </xf>
    <xf numFmtId="0" fontId="2" fillId="2" borderId="12" xfId="0" applyFont="1" applyFill="1" applyBorder="1"/>
    <xf numFmtId="167" fontId="2" fillId="2" borderId="12" xfId="0" applyNumberFormat="1" applyFont="1" applyFill="1" applyBorder="1"/>
    <xf numFmtId="167" fontId="2" fillId="2" borderId="12" xfId="0" applyNumberFormat="1" applyFont="1" applyFill="1" applyBorder="1" applyAlignment="1">
      <alignment horizontal="center"/>
    </xf>
    <xf numFmtId="0" fontId="0" fillId="0" borderId="6" xfId="0" applyBorder="1" applyAlignment="1">
      <alignment horizontal="center"/>
    </xf>
    <xf numFmtId="168" fontId="0" fillId="0" borderId="7"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168" fontId="0" fillId="0" borderId="9" xfId="0" applyNumberFormat="1" applyBorder="1" applyAlignment="1">
      <alignment horizontal="center"/>
    </xf>
    <xf numFmtId="166" fontId="0" fillId="0" borderId="8" xfId="0" applyNumberFormat="1" applyBorder="1" applyAlignment="1">
      <alignment horizontal="center"/>
    </xf>
    <xf numFmtId="166" fontId="0" fillId="0" borderId="0" xfId="0" applyNumberFormat="1" applyBorder="1" applyAlignment="1">
      <alignment horizontal="center"/>
    </xf>
    <xf numFmtId="166" fontId="0" fillId="0" borderId="4" xfId="0" applyNumberFormat="1" applyBorder="1" applyAlignment="1">
      <alignment horizontal="center"/>
    </xf>
    <xf numFmtId="168" fontId="0" fillId="0" borderId="0" xfId="0" applyNumberFormat="1" applyBorder="1" applyAlignment="1">
      <alignment horizontal="center"/>
    </xf>
    <xf numFmtId="166" fontId="0" fillId="0" borderId="0" xfId="0" applyNumberFormat="1" applyFill="1" applyAlignment="1">
      <alignment horizontal="center"/>
    </xf>
    <xf numFmtId="165" fontId="7" fillId="0" borderId="0" xfId="0" applyNumberFormat="1" applyFont="1" applyAlignment="1">
      <alignment wrapText="1"/>
    </xf>
    <xf numFmtId="165" fontId="7" fillId="5" borderId="0" xfId="0" applyNumberFormat="1" applyFont="1" applyFill="1" applyAlignment="1">
      <alignment wrapText="1"/>
    </xf>
    <xf numFmtId="0" fontId="0" fillId="0" borderId="0" xfId="0" quotePrefix="1"/>
    <xf numFmtId="0" fontId="2" fillId="0" borderId="0" xfId="0" applyFont="1" applyAlignment="1">
      <alignment horizontal="center"/>
    </xf>
    <xf numFmtId="0" fontId="2" fillId="0" borderId="0" xfId="0" applyFont="1" applyAlignment="1">
      <alignment horizontal="center"/>
    </xf>
    <xf numFmtId="0" fontId="9" fillId="0" borderId="0" xfId="2"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3" fontId="2" fillId="2" borderId="0" xfId="0" applyNumberFormat="1" applyFont="1" applyFill="1"/>
    <xf numFmtId="165" fontId="0" fillId="0" borderId="0" xfId="0" applyNumberFormat="1" applyBorder="1" applyAlignment="1">
      <alignment vertical="center"/>
    </xf>
    <xf numFmtId="0" fontId="0" fillId="0" borderId="0" xfId="0" applyFont="1" applyFill="1" applyBorder="1" applyAlignment="1">
      <alignment horizontal="center"/>
    </xf>
    <xf numFmtId="3" fontId="2" fillId="2" borderId="0" xfId="0" applyNumberFormat="1" applyFont="1" applyFill="1" applyAlignment="1">
      <alignment vertical="center"/>
    </xf>
    <xf numFmtId="3" fontId="0" fillId="0" borderId="0" xfId="0" applyNumberFormat="1" applyAlignment="1">
      <alignment vertical="center"/>
    </xf>
    <xf numFmtId="0" fontId="0" fillId="5" borderId="0" xfId="0" applyFill="1"/>
    <xf numFmtId="0" fontId="0" fillId="5" borderId="0" xfId="0" applyFill="1" applyAlignment="1">
      <alignment vertical="center"/>
    </xf>
    <xf numFmtId="0" fontId="2" fillId="0" borderId="0" xfId="0" applyFont="1" applyAlignment="1">
      <alignment horizontal="center"/>
    </xf>
    <xf numFmtId="0" fontId="2" fillId="2" borderId="0" xfId="0" applyFont="1" applyFill="1" applyBorder="1" applyAlignment="1">
      <alignment horizontal="left"/>
    </xf>
    <xf numFmtId="165" fontId="2" fillId="2" borderId="0" xfId="0" applyNumberFormat="1" applyFont="1" applyFill="1" applyBorder="1"/>
    <xf numFmtId="169" fontId="0" fillId="0" borderId="0" xfId="0" applyNumberFormat="1"/>
    <xf numFmtId="4" fontId="0" fillId="0" borderId="0" xfId="0" applyNumberFormat="1" applyFill="1"/>
    <xf numFmtId="0" fontId="0" fillId="0" borderId="0" xfId="0" applyBorder="1" applyAlignment="1">
      <alignment horizontal="left" vertical="center"/>
    </xf>
    <xf numFmtId="0" fontId="0" fillId="0" borderId="4" xfId="0" applyBorder="1" applyAlignment="1">
      <alignment horizontal="left"/>
    </xf>
    <xf numFmtId="0" fontId="0" fillId="2" borderId="2" xfId="0" applyFont="1" applyFill="1" applyBorder="1" applyAlignment="1">
      <alignment horizontal="left"/>
    </xf>
    <xf numFmtId="0" fontId="0" fillId="2" borderId="0" xfId="0" applyFont="1" applyFill="1" applyAlignment="1">
      <alignment horizontal="left"/>
    </xf>
    <xf numFmtId="0" fontId="2" fillId="0" borderId="0" xfId="0" applyFont="1" applyAlignment="1">
      <alignment horizont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2" fillId="4" borderId="0" xfId="0" applyFont="1" applyFill="1" applyAlignment="1">
      <alignment horizontal="center" vertical="center"/>
    </xf>
    <xf numFmtId="0" fontId="4" fillId="0" borderId="5" xfId="0" applyFont="1" applyBorder="1" applyAlignment="1">
      <alignment horizontal="center"/>
    </xf>
    <xf numFmtId="0" fontId="2" fillId="7" borderId="0" xfId="0" applyFont="1" applyFill="1" applyBorder="1" applyAlignment="1">
      <alignment horizontal="center" wrapText="1"/>
    </xf>
    <xf numFmtId="0" fontId="2" fillId="6" borderId="0" xfId="0" applyFont="1" applyFill="1" applyBorder="1" applyAlignment="1">
      <alignment horizontal="center" vertical="center" wrapText="1"/>
    </xf>
    <xf numFmtId="0" fontId="2" fillId="0" borderId="0" xfId="0" applyFont="1" applyFill="1" applyBorder="1" applyAlignment="1">
      <alignment horizont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5"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165" fontId="2" fillId="0" borderId="1" xfId="0" applyNumberFormat="1" applyFont="1" applyBorder="1" applyAlignment="1">
      <alignment wrapText="1"/>
    </xf>
    <xf numFmtId="0" fontId="2" fillId="0" borderId="3" xfId="0" applyFont="1" applyBorder="1" applyAlignment="1">
      <alignment horizontal="center" vertical="center"/>
    </xf>
  </cellXfs>
  <cellStyles count="3">
    <cellStyle name="Collegamento ipertestuale" xfId="2" builtinId="8"/>
    <cellStyle name="Migliaia" xfId="1" builtinId="3"/>
    <cellStyle name="Normale" xfId="0" builtinId="0"/>
  </cellStyles>
  <dxfs count="1">
    <dxf>
      <font>
        <b/>
        <i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1656655031523246E-2"/>
          <c:y val="3.1609202554349666E-2"/>
          <c:w val="0.88944300132586518"/>
          <c:h val="0.838509330823905"/>
        </c:manualLayout>
      </c:layout>
      <c:barChart>
        <c:barDir val="col"/>
        <c:grouping val="stacked"/>
        <c:ser>
          <c:idx val="0"/>
          <c:order val="0"/>
          <c:tx>
            <c:strRef>
              <c:f>impegni!$A$2</c:f>
              <c:strCache>
                <c:ptCount val="1"/>
                <c:pt idx="0">
                  <c:v>TITOLO I - SPESE CORRENTI</c:v>
                </c:pt>
              </c:strCache>
            </c:strRef>
          </c:tx>
          <c:spPr>
            <a:solidFill>
              <a:schemeClr val="accent1"/>
            </a:solidFill>
            <a:ln>
              <a:noFill/>
            </a:ln>
            <a:effectLst/>
          </c:spPr>
          <c:cat>
            <c:numRef>
              <c:f>impegni!$B$1:$S$1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impegni!$B$2:$S$2</c:f>
              <c:numCache>
                <c:formatCode>#,##0_ ;\-#,##0\ </c:formatCode>
                <c:ptCount val="18"/>
                <c:pt idx="0">
                  <c:v>391593</c:v>
                </c:pt>
                <c:pt idx="1">
                  <c:v>400561</c:v>
                </c:pt>
                <c:pt idx="2">
                  <c:v>420449</c:v>
                </c:pt>
                <c:pt idx="3">
                  <c:v>428139</c:v>
                </c:pt>
                <c:pt idx="4">
                  <c:v>437189</c:v>
                </c:pt>
                <c:pt idx="5">
                  <c:v>472685.15148090007</c:v>
                </c:pt>
                <c:pt idx="6">
                  <c:v>481578.26287939009</c:v>
                </c:pt>
                <c:pt idx="7">
                  <c:v>474662.18175524991</c:v>
                </c:pt>
                <c:pt idx="8">
                  <c:v>472319.77414969011</c:v>
                </c:pt>
                <c:pt idx="9">
                  <c:v>489350.58853009006</c:v>
                </c:pt>
                <c:pt idx="10">
                  <c:v>510835.17783069995</c:v>
                </c:pt>
                <c:pt idx="11">
                  <c:v>526195.11499342998</c:v>
                </c:pt>
                <c:pt idx="12">
                  <c:v>569801.09880231018</c:v>
                </c:pt>
                <c:pt idx="13">
                  <c:v>549647.20947318012</c:v>
                </c:pt>
                <c:pt idx="14">
                  <c:v>548889.87307429989</c:v>
                </c:pt>
                <c:pt idx="15">
                  <c:v>561969.18706958019</c:v>
                </c:pt>
                <c:pt idx="16">
                  <c:v>553480.38695858035</c:v>
                </c:pt>
                <c:pt idx="17">
                  <c:v>670870.06639950979</c:v>
                </c:pt>
              </c:numCache>
            </c:numRef>
          </c:val>
          <c:extLst xmlns:c16r2="http://schemas.microsoft.com/office/drawing/2015/06/chart">
            <c:ext xmlns:c16="http://schemas.microsoft.com/office/drawing/2014/chart" uri="{C3380CC4-5D6E-409C-BE32-E72D297353CC}">
              <c16:uniqueId val="{00000000-6393-4394-8768-BFBC953D6F5F}"/>
            </c:ext>
          </c:extLst>
        </c:ser>
        <c:ser>
          <c:idx val="1"/>
          <c:order val="1"/>
          <c:tx>
            <c:strRef>
              <c:f>impegni!$A$3</c:f>
              <c:strCache>
                <c:ptCount val="1"/>
                <c:pt idx="0">
                  <c:v>TITOLO II - SPESE IN CONTO CAPITALE</c:v>
                </c:pt>
              </c:strCache>
            </c:strRef>
          </c:tx>
          <c:spPr>
            <a:solidFill>
              <a:schemeClr val="accent1">
                <a:lumMod val="60000"/>
                <a:lumOff val="40000"/>
              </a:schemeClr>
            </a:solidFill>
            <a:ln>
              <a:noFill/>
            </a:ln>
            <a:effectLst/>
          </c:spPr>
          <c:cat>
            <c:numRef>
              <c:f>impegni!$B$1:$S$1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impegni!$B$3:$S$3</c:f>
              <c:numCache>
                <c:formatCode>#,##0_ ;\-#,##0\ </c:formatCode>
                <c:ptCount val="18"/>
                <c:pt idx="0">
                  <c:v>60035</c:v>
                </c:pt>
                <c:pt idx="1">
                  <c:v>47364</c:v>
                </c:pt>
                <c:pt idx="2">
                  <c:v>46794</c:v>
                </c:pt>
                <c:pt idx="3">
                  <c:v>39854</c:v>
                </c:pt>
                <c:pt idx="4">
                  <c:v>53157</c:v>
                </c:pt>
                <c:pt idx="5">
                  <c:v>63051.550530389984</c:v>
                </c:pt>
                <c:pt idx="6">
                  <c:v>58913.34283632999</c:v>
                </c:pt>
                <c:pt idx="7">
                  <c:v>52282.257116829984</c:v>
                </c:pt>
                <c:pt idx="8">
                  <c:v>48502.102476930006</c:v>
                </c:pt>
                <c:pt idx="9">
                  <c:v>45653.027502720004</c:v>
                </c:pt>
                <c:pt idx="10">
                  <c:v>71174.831876520009</c:v>
                </c:pt>
                <c:pt idx="11">
                  <c:v>76830.108167940009</c:v>
                </c:pt>
                <c:pt idx="12">
                  <c:v>41309.733821439986</c:v>
                </c:pt>
                <c:pt idx="13">
                  <c:v>42794.163934470009</c:v>
                </c:pt>
                <c:pt idx="14">
                  <c:v>63180.564578250014</c:v>
                </c:pt>
                <c:pt idx="15">
                  <c:v>49628.078957879996</c:v>
                </c:pt>
                <c:pt idx="16">
                  <c:v>49806.25381319999</c:v>
                </c:pt>
                <c:pt idx="17">
                  <c:v>169204.41061895</c:v>
                </c:pt>
              </c:numCache>
            </c:numRef>
          </c:val>
          <c:extLst xmlns:c16r2="http://schemas.microsoft.com/office/drawing/2015/06/chart">
            <c:ext xmlns:c16="http://schemas.microsoft.com/office/drawing/2014/chart" uri="{C3380CC4-5D6E-409C-BE32-E72D297353CC}">
              <c16:uniqueId val="{00000001-6393-4394-8768-BFBC953D6F5F}"/>
            </c:ext>
          </c:extLst>
        </c:ser>
        <c:ser>
          <c:idx val="2"/>
          <c:order val="2"/>
          <c:tx>
            <c:strRef>
              <c:f>impegni!$A$4</c:f>
              <c:strCache>
                <c:ptCount val="1"/>
                <c:pt idx="0">
                  <c:v>TITOLO III - RIMBORSO PASSIVITA' FINANZIARIE</c:v>
                </c:pt>
              </c:strCache>
            </c:strRef>
          </c:tx>
          <c:spPr>
            <a:solidFill>
              <a:schemeClr val="accent1">
                <a:lumMod val="40000"/>
                <a:lumOff val="60000"/>
              </a:schemeClr>
            </a:solidFill>
            <a:ln>
              <a:noFill/>
            </a:ln>
            <a:effectLst/>
          </c:spPr>
          <c:cat>
            <c:numRef>
              <c:f>impegni!$B$1:$S$1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impegni!$B$4:$S$4</c:f>
              <c:numCache>
                <c:formatCode>#,##0_ ;\-#,##0\ </c:formatCode>
                <c:ptCount val="18"/>
                <c:pt idx="0">
                  <c:v>230794</c:v>
                </c:pt>
                <c:pt idx="1">
                  <c:v>192929</c:v>
                </c:pt>
                <c:pt idx="2">
                  <c:v>168313</c:v>
                </c:pt>
                <c:pt idx="3">
                  <c:v>163620</c:v>
                </c:pt>
                <c:pt idx="4">
                  <c:v>164199</c:v>
                </c:pt>
                <c:pt idx="5">
                  <c:v>184807.78960349999</c:v>
                </c:pt>
                <c:pt idx="6">
                  <c:v>176141.24064973003</c:v>
                </c:pt>
                <c:pt idx="7">
                  <c:v>188435.48696680999</c:v>
                </c:pt>
                <c:pt idx="8">
                  <c:v>186135.30153909998</c:v>
                </c:pt>
                <c:pt idx="9">
                  <c:v>214333.65089756</c:v>
                </c:pt>
                <c:pt idx="10">
                  <c:v>170972.57642073999</c:v>
                </c:pt>
                <c:pt idx="11">
                  <c:v>207562.17912295001</c:v>
                </c:pt>
                <c:pt idx="12">
                  <c:v>215519.97420264999</c:v>
                </c:pt>
                <c:pt idx="13">
                  <c:v>195981.73153263004</c:v>
                </c:pt>
                <c:pt idx="14">
                  <c:v>242072.35235299004</c:v>
                </c:pt>
                <c:pt idx="15">
                  <c:v>205104.2601751099</c:v>
                </c:pt>
                <c:pt idx="16">
                  <c:v>219891.14531873993</c:v>
                </c:pt>
                <c:pt idx="17">
                  <c:v>236011.43678275999</c:v>
                </c:pt>
              </c:numCache>
            </c:numRef>
          </c:val>
          <c:extLst xmlns:c16r2="http://schemas.microsoft.com/office/drawing/2015/06/chart">
            <c:ext xmlns:c16="http://schemas.microsoft.com/office/drawing/2014/chart" uri="{C3380CC4-5D6E-409C-BE32-E72D297353CC}">
              <c16:uniqueId val="{00000002-6393-4394-8768-BFBC953D6F5F}"/>
            </c:ext>
          </c:extLst>
        </c:ser>
        <c:overlap val="100"/>
        <c:axId val="85464960"/>
        <c:axId val="85466496"/>
      </c:barChart>
      <c:catAx>
        <c:axId val="8546496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5466496"/>
        <c:crosses val="autoZero"/>
        <c:auto val="1"/>
        <c:lblAlgn val="ctr"/>
        <c:lblOffset val="100"/>
      </c:catAx>
      <c:valAx>
        <c:axId val="85466496"/>
        <c:scaling>
          <c:orientation val="minMax"/>
          <c:max val="1100000"/>
          <c:min val="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5464960"/>
        <c:crosses val="autoZero"/>
        <c:crossBetween val="between"/>
        <c:majorUnit val="100000"/>
      </c:valAx>
      <c:spPr>
        <a:noFill/>
        <a:ln>
          <a:noFill/>
        </a:ln>
        <a:effectLst/>
      </c:spPr>
    </c:plotArea>
    <c:legend>
      <c:legendPos val="b"/>
      <c:layout>
        <c:manualLayout>
          <c:xMode val="edge"/>
          <c:yMode val="edge"/>
          <c:x val="1.5946370105798642E-2"/>
          <c:y val="0.92855166271872192"/>
          <c:w val="0.97000622344887788"/>
          <c:h val="6.124560169372831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0.16997979964546384"/>
          <c:y val="2.3648218388861612E-2"/>
          <c:w val="0.82034574212254885"/>
          <c:h val="0.87796082542521581"/>
        </c:manualLayout>
      </c:layout>
      <c:barChart>
        <c:barDir val="col"/>
        <c:grouping val="clustered"/>
        <c:ser>
          <c:idx val="0"/>
          <c:order val="0"/>
          <c:tx>
            <c:strRef>
              <c:f>trasferimenti_AP_ministeri!$A$15</c:f>
              <c:strCache>
                <c:ptCount val="1"/>
                <c:pt idx="0">
                  <c:v>Totale complessivo</c:v>
                </c:pt>
              </c:strCache>
            </c:strRef>
          </c:tx>
          <c:spPr>
            <a:solidFill>
              <a:srgbClr val="00B0F0"/>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trasferimenti_AP_ministeri!$B$15:$K$15</c:f>
              <c:numCache>
                <c:formatCode>#,##0_ ;\-#,##0\ </c:formatCode>
                <c:ptCount val="10"/>
                <c:pt idx="0">
                  <c:v>220795252010.10999</c:v>
                </c:pt>
                <c:pt idx="1">
                  <c:v>232963931821.46002</c:v>
                </c:pt>
                <c:pt idx="2">
                  <c:v>243493252329.22998</c:v>
                </c:pt>
                <c:pt idx="3">
                  <c:v>250612035208.83002</c:v>
                </c:pt>
                <c:pt idx="4">
                  <c:v>271212685636.70001</c:v>
                </c:pt>
                <c:pt idx="5">
                  <c:v>259495493522.16998</c:v>
                </c:pt>
                <c:pt idx="6">
                  <c:v>263215443263.94</c:v>
                </c:pt>
                <c:pt idx="7">
                  <c:v>264040942288.38998</c:v>
                </c:pt>
                <c:pt idx="8">
                  <c:v>258113204982.91003</c:v>
                </c:pt>
                <c:pt idx="9">
                  <c:v>338526840865.96008</c:v>
                </c:pt>
              </c:numCache>
            </c:numRef>
          </c:val>
          <c:extLst xmlns:c16r2="http://schemas.microsoft.com/office/drawing/2015/06/chart">
            <c:ext xmlns:c16="http://schemas.microsoft.com/office/drawing/2014/chart" uri="{C3380CC4-5D6E-409C-BE32-E72D297353CC}">
              <c16:uniqueId val="{00000000-D2D2-4F63-8BEA-88373E6D9475}"/>
            </c:ext>
          </c:extLst>
        </c:ser>
        <c:gapWidth val="219"/>
        <c:overlap val="-27"/>
        <c:axId val="86020096"/>
        <c:axId val="86021632"/>
      </c:barChart>
      <c:catAx>
        <c:axId val="860200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6021632"/>
        <c:crosses val="autoZero"/>
        <c:auto val="1"/>
        <c:lblAlgn val="ctr"/>
        <c:lblOffset val="100"/>
      </c:catAx>
      <c:valAx>
        <c:axId val="86021632"/>
        <c:scaling>
          <c:orientation val="minMax"/>
          <c:max val="280000000000"/>
          <c:min val="0"/>
        </c:scaling>
        <c:axPos val="l"/>
        <c:majorGridlines>
          <c:spPr>
            <a:ln w="9525" cap="flat" cmpd="sng" algn="ctr">
              <a:solidFill>
                <a:schemeClr val="tx1">
                  <a:lumMod val="15000"/>
                  <a:lumOff val="85000"/>
                </a:schemeClr>
              </a:solidFill>
              <a:round/>
            </a:ln>
            <a:effectLst/>
          </c:spPr>
        </c:majorGridlines>
        <c:numFmt formatCode="#,##0_ ;\-#,##0\ "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020096"/>
        <c:crosses val="autoZero"/>
        <c:crossBetween val="between"/>
      </c:valAx>
      <c:spPr>
        <a:noFill/>
        <a:ln>
          <a:noFill/>
        </a:ln>
        <a:effectLst/>
      </c:spPr>
    </c:plotArea>
    <c:plotVisOnly val="1"/>
    <c:dispBlanksAs val="gap"/>
  </c:chart>
  <c:spPr>
    <a:noFill/>
    <a:ln w="9525" cap="flat" cmpd="sng" algn="ctr">
      <a:noFill/>
      <a:round/>
    </a:ln>
    <a:effectLst/>
  </c:spPr>
  <c:txPr>
    <a:bodyPr/>
    <a:lstStyle/>
    <a:p>
      <a:pPr>
        <a:defRPr sz="1400"/>
      </a:pPr>
      <a:endParaRPr lang="it-IT"/>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0856606162658768E-2"/>
          <c:y val="2.7944732297064012E-2"/>
          <c:w val="0.84057028332885564"/>
          <c:h val="0.71445827043640275"/>
        </c:manualLayout>
      </c:layout>
      <c:barChart>
        <c:barDir val="bar"/>
        <c:grouping val="stacked"/>
        <c:ser>
          <c:idx val="1"/>
          <c:order val="0"/>
          <c:tx>
            <c:strRef>
              <c:f>trasferimenti_AP_ministeri!$A$3</c:f>
              <c:strCache>
                <c:ptCount val="1"/>
                <c:pt idx="0">
                  <c:v>LAVORO E POLITICHE SOCIALI</c:v>
                </c:pt>
              </c:strCache>
            </c:strRef>
          </c:tx>
          <c:spPr>
            <a:solidFill>
              <a:schemeClr val="accent2"/>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trasferimenti_AP_ministeri!$B$3:$K$3</c:f>
              <c:numCache>
                <c:formatCode>#,##0_ ;\-#,##0\ </c:formatCode>
                <c:ptCount val="10"/>
                <c:pt idx="0">
                  <c:v>79274775216.029999</c:v>
                </c:pt>
                <c:pt idx="1">
                  <c:v>96173665640.88002</c:v>
                </c:pt>
                <c:pt idx="2">
                  <c:v>110470859415.06</c:v>
                </c:pt>
                <c:pt idx="3">
                  <c:v>116802820292.76001</c:v>
                </c:pt>
                <c:pt idx="4">
                  <c:v>130576639097.12999</c:v>
                </c:pt>
                <c:pt idx="5">
                  <c:v>117337438449.82999</c:v>
                </c:pt>
                <c:pt idx="6">
                  <c:v>122575873650.90999</c:v>
                </c:pt>
                <c:pt idx="7">
                  <c:v>122153449268.51001</c:v>
                </c:pt>
                <c:pt idx="8">
                  <c:v>115429389259.57999</c:v>
                </c:pt>
                <c:pt idx="9">
                  <c:v>168707657082.82004</c:v>
                </c:pt>
              </c:numCache>
            </c:numRef>
          </c:val>
          <c:extLst xmlns:c16r2="http://schemas.microsoft.com/office/drawing/2015/06/chart">
            <c:ext xmlns:c16="http://schemas.microsoft.com/office/drawing/2014/chart" uri="{C3380CC4-5D6E-409C-BE32-E72D297353CC}">
              <c16:uniqueId val="{00000001-A806-42DB-B85A-1921AE38E123}"/>
            </c:ext>
          </c:extLst>
        </c:ser>
        <c:ser>
          <c:idx val="8"/>
          <c:order val="1"/>
          <c:tx>
            <c:strRef>
              <c:f>trasferimenti_AP_ministeri!$A$10</c:f>
              <c:strCache>
                <c:ptCount val="1"/>
                <c:pt idx="0">
                  <c:v>ECONOMIA E FINANZE</c:v>
                </c:pt>
              </c:strCache>
            </c:strRef>
          </c:tx>
          <c:spPr>
            <a:solidFill>
              <a:schemeClr val="accent3">
                <a:lumMod val="6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trasferimenti_AP_ministeri!$B$10:$K$10</c:f>
              <c:numCache>
                <c:formatCode>#,##0_ ;\-#,##0\ </c:formatCode>
                <c:ptCount val="10"/>
                <c:pt idx="0">
                  <c:v>115559914823.79001</c:v>
                </c:pt>
                <c:pt idx="1">
                  <c:v>112490949506.98</c:v>
                </c:pt>
                <c:pt idx="2">
                  <c:v>105230520999.53</c:v>
                </c:pt>
                <c:pt idx="3">
                  <c:v>110413431325.87999</c:v>
                </c:pt>
                <c:pt idx="4">
                  <c:v>114641971017.40999</c:v>
                </c:pt>
                <c:pt idx="5">
                  <c:v>115441933772.41</c:v>
                </c:pt>
                <c:pt idx="6">
                  <c:v>112176677611.11002</c:v>
                </c:pt>
                <c:pt idx="7">
                  <c:v>111996443568.70999</c:v>
                </c:pt>
                <c:pt idx="8">
                  <c:v>114442200210.95001</c:v>
                </c:pt>
                <c:pt idx="9">
                  <c:v>131586229505.86</c:v>
                </c:pt>
              </c:numCache>
            </c:numRef>
          </c:val>
          <c:extLst xmlns:c16r2="http://schemas.microsoft.com/office/drawing/2015/06/chart">
            <c:ext xmlns:c16="http://schemas.microsoft.com/office/drawing/2014/chart" uri="{C3380CC4-5D6E-409C-BE32-E72D297353CC}">
              <c16:uniqueId val="{00000008-A806-42DB-B85A-1921AE38E123}"/>
            </c:ext>
          </c:extLst>
        </c:ser>
        <c:ser>
          <c:idx val="9"/>
          <c:order val="2"/>
          <c:tx>
            <c:strRef>
              <c:f>trasferimenti_AP_ministeri!$A$11</c:f>
              <c:strCache>
                <c:ptCount val="1"/>
                <c:pt idx="0">
                  <c:v>INTERNO</c:v>
                </c:pt>
              </c:strCache>
            </c:strRef>
          </c:tx>
          <c:spPr>
            <a:solidFill>
              <a:schemeClr val="accent4">
                <a:lumMod val="6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trasferimenti_AP_ministeri!$B$11:$K$11</c:f>
              <c:numCache>
                <c:formatCode>#,##0_ ;\-#,##0\ </c:formatCode>
                <c:ptCount val="10"/>
                <c:pt idx="0">
                  <c:v>15647094596.109997</c:v>
                </c:pt>
                <c:pt idx="1">
                  <c:v>14262855294.940002</c:v>
                </c:pt>
                <c:pt idx="2">
                  <c:v>13792864862.669996</c:v>
                </c:pt>
                <c:pt idx="3">
                  <c:v>9222896206.1699982</c:v>
                </c:pt>
                <c:pt idx="4">
                  <c:v>11359332404.289999</c:v>
                </c:pt>
                <c:pt idx="5">
                  <c:v>11811998849.280005</c:v>
                </c:pt>
                <c:pt idx="6">
                  <c:v>12611749383.35</c:v>
                </c:pt>
                <c:pt idx="7">
                  <c:v>12799789812.67</c:v>
                </c:pt>
                <c:pt idx="8">
                  <c:v>12264138241.669998</c:v>
                </c:pt>
                <c:pt idx="9">
                  <c:v>19978285089.489994</c:v>
                </c:pt>
              </c:numCache>
            </c:numRef>
          </c:val>
          <c:extLst xmlns:c16r2="http://schemas.microsoft.com/office/drawing/2015/06/chart">
            <c:ext xmlns:c16="http://schemas.microsoft.com/office/drawing/2014/chart" uri="{C3380CC4-5D6E-409C-BE32-E72D297353CC}">
              <c16:uniqueId val="{00000009-A806-42DB-B85A-1921AE38E123}"/>
            </c:ext>
          </c:extLst>
        </c:ser>
        <c:ser>
          <c:idx val="10"/>
          <c:order val="3"/>
          <c:tx>
            <c:strRef>
              <c:f>trasferimenti_AP_ministeri!$A$12</c:f>
              <c:strCache>
                <c:ptCount val="1"/>
                <c:pt idx="0">
                  <c:v>ISTRUZIONE, UNIVERSITA' E RICERCA</c:v>
                </c:pt>
              </c:strCache>
            </c:strRef>
          </c:tx>
          <c:spPr>
            <a:solidFill>
              <a:schemeClr val="accent5">
                <a:lumMod val="6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trasferimenti_AP_ministeri!$B$12:$K$12</c:f>
              <c:numCache>
                <c:formatCode>#,##0_ ;\-#,##0\ </c:formatCode>
                <c:ptCount val="10"/>
                <c:pt idx="0">
                  <c:v>7760412345.04</c:v>
                </c:pt>
                <c:pt idx="1">
                  <c:v>7782524470.7099991</c:v>
                </c:pt>
                <c:pt idx="2">
                  <c:v>7471936501.3699999</c:v>
                </c:pt>
                <c:pt idx="3">
                  <c:v>7527260609.1399994</c:v>
                </c:pt>
                <c:pt idx="4">
                  <c:v>7221801340.8199997</c:v>
                </c:pt>
                <c:pt idx="5">
                  <c:v>7309419233.0900002</c:v>
                </c:pt>
                <c:pt idx="6">
                  <c:v>7465828008.9800005</c:v>
                </c:pt>
                <c:pt idx="7">
                  <c:v>8346267834.789999</c:v>
                </c:pt>
                <c:pt idx="8">
                  <c:v>8573197659.0100012</c:v>
                </c:pt>
                <c:pt idx="9">
                  <c:v>9201199849.3400021</c:v>
                </c:pt>
              </c:numCache>
            </c:numRef>
          </c:val>
          <c:extLst xmlns:c16r2="http://schemas.microsoft.com/office/drawing/2015/06/chart">
            <c:ext xmlns:c16="http://schemas.microsoft.com/office/drawing/2014/chart" uri="{C3380CC4-5D6E-409C-BE32-E72D297353CC}">
              <c16:uniqueId val="{0000000A-A806-42DB-B85A-1921AE38E123}"/>
            </c:ext>
          </c:extLst>
        </c:ser>
        <c:ser>
          <c:idx val="6"/>
          <c:order val="4"/>
          <c:tx>
            <c:strRef>
              <c:f>trasferimenti_AP_ministeri!$A$8</c:f>
              <c:strCache>
                <c:ptCount val="1"/>
                <c:pt idx="0">
                  <c:v>INFRASTRUTTURE E TRASPORTI</c:v>
                </c:pt>
              </c:strCache>
            </c:strRef>
          </c:tx>
          <c:spPr>
            <a:solidFill>
              <a:schemeClr val="accent1">
                <a:lumMod val="6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trasferimenti_AP_ministeri!$B$8:$K$8</c:f>
              <c:numCache>
                <c:formatCode>#,##0_ ;\-#,##0\ </c:formatCode>
                <c:ptCount val="10"/>
                <c:pt idx="0">
                  <c:v>778164133.28999996</c:v>
                </c:pt>
                <c:pt idx="1">
                  <c:v>678263984.96000004</c:v>
                </c:pt>
                <c:pt idx="2">
                  <c:v>5244621892.829999</c:v>
                </c:pt>
                <c:pt idx="3">
                  <c:v>5248010301.8699999</c:v>
                </c:pt>
                <c:pt idx="4">
                  <c:v>5329104198.0700006</c:v>
                </c:pt>
                <c:pt idx="5">
                  <c:v>5168987953.0199995</c:v>
                </c:pt>
                <c:pt idx="6">
                  <c:v>5023301344.2200003</c:v>
                </c:pt>
                <c:pt idx="7">
                  <c:v>5228936423.6700001</c:v>
                </c:pt>
                <c:pt idx="8">
                  <c:v>5076482920</c:v>
                </c:pt>
                <c:pt idx="9">
                  <c:v>6370166442.4499998</c:v>
                </c:pt>
              </c:numCache>
            </c:numRef>
          </c:val>
          <c:extLst xmlns:c16r2="http://schemas.microsoft.com/office/drawing/2015/06/chart">
            <c:ext xmlns:c16="http://schemas.microsoft.com/office/drawing/2014/chart" uri="{C3380CC4-5D6E-409C-BE32-E72D297353CC}">
              <c16:uniqueId val="{00000006-A806-42DB-B85A-1921AE38E123}"/>
            </c:ext>
          </c:extLst>
        </c:ser>
        <c:ser>
          <c:idx val="4"/>
          <c:order val="5"/>
          <c:tx>
            <c:strRef>
              <c:f>trasferimenti_AP_ministeri!$A$6</c:f>
              <c:strCache>
                <c:ptCount val="1"/>
                <c:pt idx="0">
                  <c:v>SALUTE</c:v>
                </c:pt>
              </c:strCache>
            </c:strRef>
          </c:tx>
          <c:spPr>
            <a:solidFill>
              <a:schemeClr val="accent5"/>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trasferimenti_AP_ministeri!$B$6:$K$6</c:f>
              <c:numCache>
                <c:formatCode>#,##0_ ;\-#,##0\ </c:formatCode>
                <c:ptCount val="10"/>
                <c:pt idx="0">
                  <c:v>511717477.27999985</c:v>
                </c:pt>
                <c:pt idx="1">
                  <c:v>482803818.18000001</c:v>
                </c:pt>
                <c:pt idx="2">
                  <c:v>461089931.07999998</c:v>
                </c:pt>
                <c:pt idx="3">
                  <c:v>451297526.32000005</c:v>
                </c:pt>
                <c:pt idx="4">
                  <c:v>934912690.99000001</c:v>
                </c:pt>
                <c:pt idx="5">
                  <c:v>975067531.35000002</c:v>
                </c:pt>
                <c:pt idx="6">
                  <c:v>1608498778.7799997</c:v>
                </c:pt>
                <c:pt idx="7">
                  <c:v>1648054029.9100001</c:v>
                </c:pt>
                <c:pt idx="8">
                  <c:v>657985791.82000017</c:v>
                </c:pt>
                <c:pt idx="9">
                  <c:v>726168254.69000006</c:v>
                </c:pt>
              </c:numCache>
            </c:numRef>
          </c:val>
          <c:extLst xmlns:c16r2="http://schemas.microsoft.com/office/drawing/2015/06/chart">
            <c:ext xmlns:c16="http://schemas.microsoft.com/office/drawing/2014/chart" uri="{C3380CC4-5D6E-409C-BE32-E72D297353CC}">
              <c16:uniqueId val="{00000004-A806-42DB-B85A-1921AE38E123}"/>
            </c:ext>
          </c:extLst>
        </c:ser>
        <c:ser>
          <c:idx val="0"/>
          <c:order val="6"/>
          <c:tx>
            <c:strRef>
              <c:f>trasferimenti_AP_ministeri!$A$2</c:f>
              <c:strCache>
                <c:ptCount val="1"/>
                <c:pt idx="0">
                  <c:v>AFFARI ESTERI E COOPERAZIONE INTERNAZIONALE</c:v>
                </c:pt>
              </c:strCache>
            </c:strRef>
          </c:tx>
          <c:spPr>
            <a:solidFill>
              <a:schemeClr val="accent1"/>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trasferimenti_AP_ministeri!$B$2:$K$2</c:f>
              <c:numCache>
                <c:formatCode>#,##0_ ;\-#,##0\ </c:formatCode>
                <c:ptCount val="10"/>
                <c:pt idx="0">
                  <c:v>17173416.369999997</c:v>
                </c:pt>
                <c:pt idx="1">
                  <c:v>16223182.189999999</c:v>
                </c:pt>
                <c:pt idx="2">
                  <c:v>17700481</c:v>
                </c:pt>
                <c:pt idx="3">
                  <c:v>17265022.09</c:v>
                </c:pt>
                <c:pt idx="4">
                  <c:v>18006171</c:v>
                </c:pt>
                <c:pt idx="5">
                  <c:v>470065832.21000004</c:v>
                </c:pt>
                <c:pt idx="6">
                  <c:v>575554287.76000011</c:v>
                </c:pt>
                <c:pt idx="7">
                  <c:v>618098607.78999996</c:v>
                </c:pt>
                <c:pt idx="8">
                  <c:v>542153325.3599999</c:v>
                </c:pt>
                <c:pt idx="9">
                  <c:v>825382033.71999991</c:v>
                </c:pt>
              </c:numCache>
            </c:numRef>
          </c:val>
          <c:extLst xmlns:c16r2="http://schemas.microsoft.com/office/drawing/2015/06/chart">
            <c:ext xmlns:c16="http://schemas.microsoft.com/office/drawing/2014/chart" uri="{C3380CC4-5D6E-409C-BE32-E72D297353CC}">
              <c16:uniqueId val="{00000000-A806-42DB-B85A-1921AE38E123}"/>
            </c:ext>
          </c:extLst>
        </c:ser>
        <c:ser>
          <c:idx val="12"/>
          <c:order val="7"/>
          <c:tx>
            <c:strRef>
              <c:f>trasferimenti_AP_ministeri!$A$14</c:f>
              <c:strCache>
                <c:ptCount val="1"/>
                <c:pt idx="0">
                  <c:v>BENI E ATTIVITA' CULTURALI</c:v>
                </c:pt>
              </c:strCache>
            </c:strRef>
          </c:tx>
          <c:spPr>
            <a:solidFill>
              <a:schemeClr val="accent1">
                <a:lumMod val="80000"/>
                <a:lumOff val="2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trasferimenti_AP_ministeri!$B$14:$K$14</c:f>
              <c:numCache>
                <c:formatCode>#,##0_ ;\-#,##0\ </c:formatCode>
                <c:ptCount val="10"/>
                <c:pt idx="0">
                  <c:v>317780835.73000002</c:v>
                </c:pt>
                <c:pt idx="1">
                  <c:v>304758652.37</c:v>
                </c:pt>
                <c:pt idx="2">
                  <c:v>297325390</c:v>
                </c:pt>
                <c:pt idx="3">
                  <c:v>340962859.24000001</c:v>
                </c:pt>
                <c:pt idx="4">
                  <c:v>333225051.20999998</c:v>
                </c:pt>
                <c:pt idx="5">
                  <c:v>349722117.66999996</c:v>
                </c:pt>
                <c:pt idx="6">
                  <c:v>384394417.38999999</c:v>
                </c:pt>
                <c:pt idx="7">
                  <c:v>388259054.30000001</c:v>
                </c:pt>
                <c:pt idx="8">
                  <c:v>333889898.56</c:v>
                </c:pt>
                <c:pt idx="9">
                  <c:v>374275224.88999999</c:v>
                </c:pt>
              </c:numCache>
            </c:numRef>
          </c:val>
          <c:extLst xmlns:c16r2="http://schemas.microsoft.com/office/drawing/2015/06/chart">
            <c:ext xmlns:c16="http://schemas.microsoft.com/office/drawing/2014/chart" uri="{C3380CC4-5D6E-409C-BE32-E72D297353CC}">
              <c16:uniqueId val="{0000000C-A806-42DB-B85A-1921AE38E123}"/>
            </c:ext>
          </c:extLst>
        </c:ser>
        <c:ser>
          <c:idx val="7"/>
          <c:order val="8"/>
          <c:tx>
            <c:strRef>
              <c:f>trasferimenti_AP_ministeri!$A$9</c:f>
              <c:strCache>
                <c:ptCount val="1"/>
                <c:pt idx="0">
                  <c:v>POLITICHE AGRICOLE ALIMENTARI E FORESTALI</c:v>
                </c:pt>
              </c:strCache>
            </c:strRef>
          </c:tx>
          <c:spPr>
            <a:solidFill>
              <a:schemeClr val="accent2">
                <a:lumMod val="6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trasferimenti_AP_ministeri!$B$9:$K$9</c:f>
              <c:numCache>
                <c:formatCode>#,##0_ ;\-#,##0\ </c:formatCode>
                <c:ptCount val="10"/>
                <c:pt idx="0">
                  <c:v>296695190</c:v>
                </c:pt>
                <c:pt idx="1">
                  <c:v>294637932.49000001</c:v>
                </c:pt>
                <c:pt idx="2">
                  <c:v>147066578.29999998</c:v>
                </c:pt>
                <c:pt idx="3">
                  <c:v>152720365.26000002</c:v>
                </c:pt>
                <c:pt idx="4">
                  <c:v>145286918.23000002</c:v>
                </c:pt>
                <c:pt idx="5">
                  <c:v>134749236.64000002</c:v>
                </c:pt>
                <c:pt idx="6">
                  <c:v>296339957.65000004</c:v>
                </c:pt>
                <c:pt idx="7">
                  <c:v>302465360.55000001</c:v>
                </c:pt>
                <c:pt idx="8">
                  <c:v>333236312.51999998</c:v>
                </c:pt>
                <c:pt idx="9">
                  <c:v>358844844.70999998</c:v>
                </c:pt>
              </c:numCache>
            </c:numRef>
          </c:val>
          <c:extLst xmlns:c16r2="http://schemas.microsoft.com/office/drawing/2015/06/chart">
            <c:ext xmlns:c16="http://schemas.microsoft.com/office/drawing/2014/chart" uri="{C3380CC4-5D6E-409C-BE32-E72D297353CC}">
              <c16:uniqueId val="{00000007-A806-42DB-B85A-1921AE38E123}"/>
            </c:ext>
          </c:extLst>
        </c:ser>
        <c:ser>
          <c:idx val="11"/>
          <c:order val="9"/>
          <c:tx>
            <c:strRef>
              <c:f>trasferimenti_AP_ministeri!$A$13</c:f>
              <c:strCache>
                <c:ptCount val="1"/>
                <c:pt idx="0">
                  <c:v>SVILUPPO ECONOMICO</c:v>
                </c:pt>
              </c:strCache>
            </c:strRef>
          </c:tx>
          <c:spPr>
            <a:solidFill>
              <a:schemeClr val="accent6">
                <a:lumMod val="60000"/>
              </a:schemeClr>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trasferimenti_AP_ministeri!$B$13:$K$13</c:f>
              <c:numCache>
                <c:formatCode>#,##0_ ;\-#,##0\ </c:formatCode>
                <c:ptCount val="10"/>
                <c:pt idx="0">
                  <c:v>122938274.56</c:v>
                </c:pt>
                <c:pt idx="1">
                  <c:v>119718713</c:v>
                </c:pt>
                <c:pt idx="2">
                  <c:v>96159365.409999996</c:v>
                </c:pt>
                <c:pt idx="3">
                  <c:v>127429341.82000001</c:v>
                </c:pt>
                <c:pt idx="4">
                  <c:v>287056145.32999998</c:v>
                </c:pt>
                <c:pt idx="5">
                  <c:v>175676162.49000001</c:v>
                </c:pt>
                <c:pt idx="6">
                  <c:v>271842477.15999997</c:v>
                </c:pt>
                <c:pt idx="7">
                  <c:v>248434570.28999999</c:v>
                </c:pt>
                <c:pt idx="8">
                  <c:v>194394086.30000001</c:v>
                </c:pt>
                <c:pt idx="9">
                  <c:v>134831721.12</c:v>
                </c:pt>
              </c:numCache>
            </c:numRef>
          </c:val>
          <c:extLst xmlns:c16r2="http://schemas.microsoft.com/office/drawing/2015/06/chart">
            <c:ext xmlns:c16="http://schemas.microsoft.com/office/drawing/2014/chart" uri="{C3380CC4-5D6E-409C-BE32-E72D297353CC}">
              <c16:uniqueId val="{0000000B-A806-42DB-B85A-1921AE38E123}"/>
            </c:ext>
          </c:extLst>
        </c:ser>
        <c:ser>
          <c:idx val="5"/>
          <c:order val="10"/>
          <c:tx>
            <c:strRef>
              <c:f>trasferimenti_AP_ministeri!$A$7</c:f>
              <c:strCache>
                <c:ptCount val="1"/>
                <c:pt idx="0">
                  <c:v>AMBIENTE E TUTELA DEL TERRITORIO E DEL MARE</c:v>
                </c:pt>
              </c:strCache>
            </c:strRef>
          </c:tx>
          <c:spPr>
            <a:solidFill>
              <a:schemeClr val="accent6"/>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trasferimenti_AP_ministeri!$B$7:$K$7</c:f>
              <c:numCache>
                <c:formatCode>#,##0_ ;\-#,##0\ </c:formatCode>
                <c:ptCount val="10"/>
                <c:pt idx="0">
                  <c:v>139650429.55000001</c:v>
                </c:pt>
                <c:pt idx="1">
                  <c:v>138384639.96000001</c:v>
                </c:pt>
                <c:pt idx="2">
                  <c:v>141090301.23000002</c:v>
                </c:pt>
                <c:pt idx="3">
                  <c:v>154977165.65000001</c:v>
                </c:pt>
                <c:pt idx="4">
                  <c:v>170871852.61999997</c:v>
                </c:pt>
                <c:pt idx="5">
                  <c:v>184620380.62</c:v>
                </c:pt>
                <c:pt idx="6">
                  <c:v>139130626.59</c:v>
                </c:pt>
                <c:pt idx="7">
                  <c:v>154031881.28999999</c:v>
                </c:pt>
                <c:pt idx="8">
                  <c:v>162416667.96000001</c:v>
                </c:pt>
                <c:pt idx="9">
                  <c:v>186198311.12</c:v>
                </c:pt>
              </c:numCache>
            </c:numRef>
          </c:val>
          <c:extLst xmlns:c16r2="http://schemas.microsoft.com/office/drawing/2015/06/chart">
            <c:ext xmlns:c16="http://schemas.microsoft.com/office/drawing/2014/chart" uri="{C3380CC4-5D6E-409C-BE32-E72D297353CC}">
              <c16:uniqueId val="{00000005-A806-42DB-B85A-1921AE38E123}"/>
            </c:ext>
          </c:extLst>
        </c:ser>
        <c:ser>
          <c:idx val="2"/>
          <c:order val="11"/>
          <c:tx>
            <c:strRef>
              <c:f>trasferimenti_AP_ministeri!$A$4</c:f>
              <c:strCache>
                <c:ptCount val="1"/>
                <c:pt idx="0">
                  <c:v>DIFESA</c:v>
                </c:pt>
              </c:strCache>
            </c:strRef>
          </c:tx>
          <c:spPr>
            <a:solidFill>
              <a:schemeClr val="accent3"/>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trasferimenti_AP_ministeri!$B$4:$K$4</c:f>
              <c:numCache>
                <c:formatCode>#,##0_ ;\-#,##0\ </c:formatCode>
                <c:ptCount val="10"/>
                <c:pt idx="0">
                  <c:v>66843705.359999999</c:v>
                </c:pt>
                <c:pt idx="1">
                  <c:v>47425855.799999997</c:v>
                </c:pt>
                <c:pt idx="2">
                  <c:v>44616495.75</c:v>
                </c:pt>
                <c:pt idx="3">
                  <c:v>41745598.629999995</c:v>
                </c:pt>
                <c:pt idx="4">
                  <c:v>61586757.599999994</c:v>
                </c:pt>
                <c:pt idx="5">
                  <c:v>47427865.560000002</c:v>
                </c:pt>
                <c:pt idx="6">
                  <c:v>48748469.789999999</c:v>
                </c:pt>
                <c:pt idx="7">
                  <c:v>101495469.71000001</c:v>
                </c:pt>
                <c:pt idx="8">
                  <c:v>83088554.570000008</c:v>
                </c:pt>
                <c:pt idx="9">
                  <c:v>54905192.849999994</c:v>
                </c:pt>
              </c:numCache>
            </c:numRef>
          </c:val>
          <c:extLst xmlns:c16r2="http://schemas.microsoft.com/office/drawing/2015/06/chart">
            <c:ext xmlns:c16="http://schemas.microsoft.com/office/drawing/2014/chart" uri="{C3380CC4-5D6E-409C-BE32-E72D297353CC}">
              <c16:uniqueId val="{00000002-A806-42DB-B85A-1921AE38E123}"/>
            </c:ext>
          </c:extLst>
        </c:ser>
        <c:ser>
          <c:idx val="3"/>
          <c:order val="12"/>
          <c:tx>
            <c:strRef>
              <c:f>trasferimenti_AP_ministeri!$A$5</c:f>
              <c:strCache>
                <c:ptCount val="1"/>
                <c:pt idx="0">
                  <c:v>GIUSTIZIA</c:v>
                </c:pt>
              </c:strCache>
            </c:strRef>
          </c:tx>
          <c:spPr>
            <a:solidFill>
              <a:schemeClr val="accent4"/>
            </a:solidFill>
            <a:ln>
              <a:noFill/>
            </a:ln>
            <a:effectLst/>
          </c:spPr>
          <c:cat>
            <c:numRef>
              <c:f>trasferimenti_AP_ministeri!$B$1:$K$1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trasferimenti_AP_ministeri!$B$5:$K$5</c:f>
              <c:numCache>
                <c:formatCode>#,##0_ ;\-#,##0\ </c:formatCode>
                <c:ptCount val="10"/>
                <c:pt idx="0">
                  <c:v>302091567</c:v>
                </c:pt>
                <c:pt idx="1">
                  <c:v>171720129</c:v>
                </c:pt>
                <c:pt idx="2">
                  <c:v>77400115</c:v>
                </c:pt>
                <c:pt idx="3">
                  <c:v>111218594</c:v>
                </c:pt>
                <c:pt idx="4">
                  <c:v>132891992</c:v>
                </c:pt>
                <c:pt idx="5">
                  <c:v>88386138</c:v>
                </c:pt>
                <c:pt idx="6">
                  <c:v>37504250.25</c:v>
                </c:pt>
                <c:pt idx="7">
                  <c:v>55216406.200000003</c:v>
                </c:pt>
                <c:pt idx="8">
                  <c:v>20632054.609999999</c:v>
                </c:pt>
                <c:pt idx="9">
                  <c:v>22697312.899999999</c:v>
                </c:pt>
              </c:numCache>
            </c:numRef>
          </c:val>
          <c:extLst xmlns:c16r2="http://schemas.microsoft.com/office/drawing/2015/06/chart">
            <c:ext xmlns:c16="http://schemas.microsoft.com/office/drawing/2014/chart" uri="{C3380CC4-5D6E-409C-BE32-E72D297353CC}">
              <c16:uniqueId val="{00000003-A806-42DB-B85A-1921AE38E123}"/>
            </c:ext>
          </c:extLst>
        </c:ser>
        <c:overlap val="100"/>
        <c:axId val="85967232"/>
        <c:axId val="85968768"/>
      </c:barChart>
      <c:catAx>
        <c:axId val="85967232"/>
        <c:scaling>
          <c:orientation val="minMax"/>
        </c:scaling>
        <c:axPos val="l"/>
        <c:numFmt formatCode="General" sourceLinked="1"/>
        <c:maj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5968768"/>
        <c:crosses val="autoZero"/>
        <c:auto val="1"/>
        <c:lblAlgn val="ctr"/>
        <c:lblOffset val="100"/>
      </c:catAx>
      <c:valAx>
        <c:axId val="85968768"/>
        <c:scaling>
          <c:orientation val="minMax"/>
          <c:max val="350000000000"/>
          <c:min val="0"/>
        </c:scaling>
        <c:axPos val="b"/>
        <c:numFmt formatCode="#,##0_ ;\-#,##0\ "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5967232"/>
        <c:crosses val="autoZero"/>
        <c:crossBetween val="between"/>
      </c:valAx>
      <c:spPr>
        <a:noFill/>
        <a:ln>
          <a:noFill/>
        </a:ln>
        <a:effectLst/>
      </c:spPr>
    </c:plotArea>
    <c:legend>
      <c:legendPos val="b"/>
      <c:layout>
        <c:manualLayout>
          <c:xMode val="edge"/>
          <c:yMode val="edge"/>
          <c:x val="9.5236894660683663E-3"/>
          <c:y val="0.7949013368147636"/>
          <c:w val="0.94196767143354165"/>
          <c:h val="0.18437327458420041"/>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0.16113738643520012"/>
          <c:y val="4.0293040293040303E-2"/>
          <c:w val="0.81565586636502174"/>
          <c:h val="0.88984107755761555"/>
        </c:manualLayout>
      </c:layout>
      <c:barChart>
        <c:barDir val="col"/>
        <c:grouping val="stacked"/>
        <c:ser>
          <c:idx val="0"/>
          <c:order val="0"/>
          <c:tx>
            <c:strRef>
              <c:f>Residui_passivi!$B$1</c:f>
              <c:strCache>
                <c:ptCount val="1"/>
                <c:pt idx="0">
                  <c:v>Spese correnti</c:v>
                </c:pt>
              </c:strCache>
            </c:strRef>
          </c:tx>
          <c:spPr>
            <a:solidFill>
              <a:schemeClr val="accent1">
                <a:lumMod val="75000"/>
              </a:schemeClr>
            </a:solidFill>
            <a:ln>
              <a:noFill/>
            </a:ln>
            <a:effectLst/>
          </c:spPr>
          <c:cat>
            <c:numRef>
              <c:f>Residui_passivi!$A$2:$A$14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Residui_passivi!$B$2:$B$14</c:f>
              <c:numCache>
                <c:formatCode>#,##0</c:formatCode>
                <c:ptCount val="13"/>
                <c:pt idx="0">
                  <c:v>42893953000</c:v>
                </c:pt>
                <c:pt idx="1">
                  <c:v>50059217000</c:v>
                </c:pt>
                <c:pt idx="2" formatCode="#,##0_ ;\-#,##0\ ">
                  <c:v>65621000000</c:v>
                </c:pt>
                <c:pt idx="3" formatCode="#,##0_ ;\-#,##0\ ">
                  <c:v>57583816390.879959</c:v>
                </c:pt>
                <c:pt idx="4" formatCode="#,##0_ ;\-#,##0\ ">
                  <c:v>46058542143.349915</c:v>
                </c:pt>
                <c:pt idx="5" formatCode="#,##0_ ;\-#,##0\ ">
                  <c:v>51042043323.310005</c:v>
                </c:pt>
                <c:pt idx="6" formatCode="#,##0_ ;\-#,##0\ ">
                  <c:v>66601643726.179893</c:v>
                </c:pt>
                <c:pt idx="7" formatCode="#,##0_ ;\-#,##0\ ">
                  <c:v>73736463947.240005</c:v>
                </c:pt>
                <c:pt idx="8" formatCode="#,##0_ ;\-#,##0\ ">
                  <c:v>92316792259.880035</c:v>
                </c:pt>
                <c:pt idx="9" formatCode="#,##0_ ;\-#,##0\ ">
                  <c:v>87211420097.460403</c:v>
                </c:pt>
                <c:pt idx="10" formatCode="#,##0_ ;\-#,##0\ ">
                  <c:v>82319023262.389832</c:v>
                </c:pt>
                <c:pt idx="11" formatCode="#,##0_ ;\-#,##0\ ">
                  <c:v>45529016908.879974</c:v>
                </c:pt>
                <c:pt idx="12" formatCode="#,##0_ ;\-#,##0\ ">
                  <c:v>58960256673.410011</c:v>
                </c:pt>
              </c:numCache>
            </c:numRef>
          </c:val>
          <c:extLst xmlns:c16r2="http://schemas.microsoft.com/office/drawing/2015/06/chart">
            <c:ext xmlns:c16="http://schemas.microsoft.com/office/drawing/2014/chart" uri="{C3380CC4-5D6E-409C-BE32-E72D297353CC}">
              <c16:uniqueId val="{00000000-AECA-4681-A2B5-3ECB28A1E744}"/>
            </c:ext>
          </c:extLst>
        </c:ser>
        <c:ser>
          <c:idx val="1"/>
          <c:order val="1"/>
          <c:tx>
            <c:strRef>
              <c:f>Residui_passivi!$C$1</c:f>
              <c:strCache>
                <c:ptCount val="1"/>
                <c:pt idx="0">
                  <c:v>Spese c/capitale</c:v>
                </c:pt>
              </c:strCache>
            </c:strRef>
          </c:tx>
          <c:spPr>
            <a:solidFill>
              <a:schemeClr val="accent1">
                <a:lumMod val="60000"/>
                <a:lumOff val="40000"/>
              </a:schemeClr>
            </a:solidFill>
            <a:ln>
              <a:noFill/>
            </a:ln>
            <a:effectLst/>
          </c:spPr>
          <c:cat>
            <c:numRef>
              <c:f>Residui_passivi!$A$2:$A$14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Residui_passivi!$C$2:$C$14</c:f>
              <c:numCache>
                <c:formatCode>#,##0</c:formatCode>
                <c:ptCount val="13"/>
                <c:pt idx="0">
                  <c:v>46442360000</c:v>
                </c:pt>
                <c:pt idx="1">
                  <c:v>45866639000</c:v>
                </c:pt>
                <c:pt idx="2" formatCode="#,##0_ ;\-#,##0\ ">
                  <c:v>42582000000</c:v>
                </c:pt>
                <c:pt idx="3" formatCode="#,##0_ ;\-#,##0\ ">
                  <c:v>35380027229.729996</c:v>
                </c:pt>
                <c:pt idx="4" formatCode="#,##0_ ;\-#,##0\ ">
                  <c:v>27288631413.080036</c:v>
                </c:pt>
                <c:pt idx="5" formatCode="#,##0_ ;\-#,##0\ ">
                  <c:v>32608325232.850056</c:v>
                </c:pt>
                <c:pt idx="6" formatCode="#,##0_ ;\-#,##0\ ">
                  <c:v>46189902501.640022</c:v>
                </c:pt>
                <c:pt idx="7" formatCode="#,##0_ ;\-#,##0\ ">
                  <c:v>35954785504.86998</c:v>
                </c:pt>
                <c:pt idx="8" formatCode="#,##0_ ;\-#,##0\ ">
                  <c:v>41756911077.55999</c:v>
                </c:pt>
                <c:pt idx="9" formatCode="#,##0_ ;\-#,##0\ ">
                  <c:v>50218793198.989975</c:v>
                </c:pt>
                <c:pt idx="10" formatCode="#,##0_ ;\-#,##0\ ">
                  <c:v>57536065822.900047</c:v>
                </c:pt>
                <c:pt idx="11" formatCode="#,##0_ ;\-#,##0\ ">
                  <c:v>67732785328.950012</c:v>
                </c:pt>
                <c:pt idx="12" formatCode="#,##0_ ;\-#,##0\ ">
                  <c:v>137241913804.87996</c:v>
                </c:pt>
              </c:numCache>
            </c:numRef>
          </c:val>
          <c:extLst xmlns:c16r2="http://schemas.microsoft.com/office/drawing/2015/06/chart">
            <c:ext xmlns:c16="http://schemas.microsoft.com/office/drawing/2014/chart" uri="{C3380CC4-5D6E-409C-BE32-E72D297353CC}">
              <c16:uniqueId val="{00000001-AECA-4681-A2B5-3ECB28A1E744}"/>
            </c:ext>
          </c:extLst>
        </c:ser>
        <c:overlap val="100"/>
        <c:axId val="86491520"/>
        <c:axId val="86493056"/>
      </c:barChart>
      <c:catAx>
        <c:axId val="8649152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493056"/>
        <c:crosses val="autoZero"/>
        <c:auto val="1"/>
        <c:lblAlgn val="ctr"/>
        <c:lblOffset val="100"/>
      </c:catAx>
      <c:valAx>
        <c:axId val="86493056"/>
        <c:scaling>
          <c:orientation val="minMax"/>
          <c:max val="200000000000"/>
        </c:scaling>
        <c:axPos val="l"/>
        <c:numFmt formatCode="#,##0"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491520"/>
        <c:crosses val="autoZero"/>
        <c:crossBetween val="between"/>
      </c:valAx>
      <c:spPr>
        <a:noFill/>
        <a:ln>
          <a:noFill/>
        </a:ln>
        <a:effectLst/>
      </c:spPr>
    </c:plotArea>
    <c:legend>
      <c:legendPos val="b"/>
      <c:layout>
        <c:manualLayout>
          <c:xMode val="edge"/>
          <c:yMode val="edge"/>
          <c:x val="0.37757776378322383"/>
          <c:y val="3.3424475786680514E-2"/>
          <c:w val="0.27603653343358026"/>
          <c:h val="0.15202763116149043"/>
        </c:manualLayout>
      </c:layout>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sz="1200"/>
      </a:pPr>
      <a:endParaRPr lang="it-IT"/>
    </a:p>
  </c:txPr>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autoTitleDeleted val="1"/>
    <c:plotArea>
      <c:layout/>
      <c:barChart>
        <c:barDir val="col"/>
        <c:grouping val="clustered"/>
        <c:ser>
          <c:idx val="0"/>
          <c:order val="0"/>
          <c:tx>
            <c:strRef>
              <c:f>'interessi_conti tesoreria'!$C$1</c:f>
              <c:strCache>
                <c:ptCount val="1"/>
                <c:pt idx="0">
                  <c:v>Interessi passivi sui conti di tesoreria</c:v>
                </c:pt>
              </c:strCache>
            </c:strRef>
          </c:tx>
          <c:spPr>
            <a:solidFill>
              <a:schemeClr val="accent1"/>
            </a:solidFill>
            <a:ln>
              <a:noFill/>
            </a:ln>
            <a:effectLst/>
          </c:spPr>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it-IT"/>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'interessi_conti tesoreria'!$A$2:$A$11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'interessi_conti tesoreria'!$C$2:$C$11</c:f>
              <c:numCache>
                <c:formatCode>#,##0.00</c:formatCode>
                <c:ptCount val="10"/>
                <c:pt idx="0">
                  <c:v>2684.78730722</c:v>
                </c:pt>
                <c:pt idx="1">
                  <c:v>3000</c:v>
                </c:pt>
                <c:pt idx="2">
                  <c:v>5550</c:v>
                </c:pt>
                <c:pt idx="3">
                  <c:v>2919.4315334099997</c:v>
                </c:pt>
                <c:pt idx="4">
                  <c:v>1181.1556219300001</c:v>
                </c:pt>
                <c:pt idx="5">
                  <c:v>1292.42921172</c:v>
                </c:pt>
                <c:pt idx="6">
                  <c:v>2194.7875739899996</c:v>
                </c:pt>
                <c:pt idx="7">
                  <c:v>2593.7326494099998</c:v>
                </c:pt>
                <c:pt idx="8">
                  <c:v>3337.1158227399997</c:v>
                </c:pt>
                <c:pt idx="9">
                  <c:v>2236.7294600500004</c:v>
                </c:pt>
              </c:numCache>
            </c:numRef>
          </c:val>
          <c:extLst xmlns:c16r2="http://schemas.microsoft.com/office/drawing/2015/06/chart">
            <c:ext xmlns:c16="http://schemas.microsoft.com/office/drawing/2014/chart" uri="{C3380CC4-5D6E-409C-BE32-E72D297353CC}">
              <c16:uniqueId val="{00000000-3CC2-42B8-9D51-1EE951D1ECB7}"/>
            </c:ext>
          </c:extLst>
        </c:ser>
        <c:gapWidth val="219"/>
        <c:overlap val="-27"/>
        <c:axId val="86690048"/>
        <c:axId val="86712320"/>
      </c:barChart>
      <c:catAx>
        <c:axId val="8669004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6712320"/>
        <c:crosses val="autoZero"/>
        <c:auto val="1"/>
        <c:lblAlgn val="ctr"/>
        <c:lblOffset val="100"/>
      </c:catAx>
      <c:valAx>
        <c:axId val="86712320"/>
        <c:scaling>
          <c:orientation val="minMax"/>
        </c:scaling>
        <c:axPos val="l"/>
        <c:numFmt formatCode="#,##0.00" sourceLinked="1"/>
        <c:maj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6690048"/>
        <c:crosses val="autoZero"/>
        <c:crossBetween val="between"/>
      </c:valAx>
      <c:spPr>
        <a:noFill/>
        <a:ln>
          <a:noFill/>
        </a:ln>
        <a:effectLst/>
      </c:spPr>
    </c:plotArea>
    <c:plotVisOnly val="1"/>
    <c:dispBlanksAs val="gap"/>
  </c:chart>
  <c:spPr>
    <a:noFill/>
    <a:ln w="9525" cap="flat" cmpd="sng" algn="ctr">
      <a:noFill/>
      <a:round/>
    </a:ln>
    <a:effectLst/>
  </c:spPr>
  <c:txPr>
    <a:bodyPr/>
    <a:lstStyle/>
    <a:p>
      <a:pPr>
        <a:defRPr/>
      </a:pPr>
      <a:endParaRPr lang="it-IT"/>
    </a:p>
  </c:txPr>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1656655031523246E-2"/>
          <c:y val="3.1609202554349666E-2"/>
          <c:w val="0.88944300132586518"/>
          <c:h val="0.80115300053240113"/>
        </c:manualLayout>
      </c:layout>
      <c:barChart>
        <c:barDir val="col"/>
        <c:grouping val="stacked"/>
        <c:ser>
          <c:idx val="0"/>
          <c:order val="0"/>
          <c:tx>
            <c:strRef>
              <c:f>accertamenti!$A$2</c:f>
              <c:strCache>
                <c:ptCount val="1"/>
                <c:pt idx="0">
                  <c:v>TITOLO I - ENTRATE TRIBUTARIE</c:v>
                </c:pt>
              </c:strCache>
            </c:strRef>
          </c:tx>
          <c:spPr>
            <a:solidFill>
              <a:schemeClr val="accent1"/>
            </a:solidFill>
            <a:ln>
              <a:noFill/>
            </a:ln>
            <a:effectLst/>
          </c:spPr>
          <c:cat>
            <c:numRef>
              <c:f>accertamenti!$B$1:$S$1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accertamenti!$B$2:$S$2</c:f>
              <c:numCache>
                <c:formatCode>#,##0_ ;\-#,##0\ </c:formatCode>
                <c:ptCount val="18"/>
                <c:pt idx="0">
                  <c:v>367408</c:v>
                </c:pt>
                <c:pt idx="1">
                  <c:v>380062</c:v>
                </c:pt>
                <c:pt idx="2">
                  <c:v>377854</c:v>
                </c:pt>
                <c:pt idx="3">
                  <c:v>429363</c:v>
                </c:pt>
                <c:pt idx="4">
                  <c:v>444168</c:v>
                </c:pt>
                <c:pt idx="5">
                  <c:v>446165</c:v>
                </c:pt>
                <c:pt idx="6">
                  <c:v>439017</c:v>
                </c:pt>
                <c:pt idx="7">
                  <c:v>441614</c:v>
                </c:pt>
                <c:pt idx="8">
                  <c:v>452731.04415486002</c:v>
                </c:pt>
                <c:pt idx="9">
                  <c:v>463768.61960082996</c:v>
                </c:pt>
                <c:pt idx="10">
                  <c:v>464884.40144703002</c:v>
                </c:pt>
                <c:pt idx="11">
                  <c:v>460253.42433411011</c:v>
                </c:pt>
                <c:pt idx="12">
                  <c:v>477177.74918314989</c:v>
                </c:pt>
                <c:pt idx="13">
                  <c:v>488794.68698493013</c:v>
                </c:pt>
                <c:pt idx="14">
                  <c:v>491417.59836878988</c:v>
                </c:pt>
                <c:pt idx="15">
                  <c:v>501300.35181326006</c:v>
                </c:pt>
                <c:pt idx="16">
                  <c:v>513989.74893957016</c:v>
                </c:pt>
                <c:pt idx="17">
                  <c:v>480774.44481276005</c:v>
                </c:pt>
              </c:numCache>
            </c:numRef>
          </c:val>
          <c:extLst xmlns:c16r2="http://schemas.microsoft.com/office/drawing/2015/06/chart">
            <c:ext xmlns:c16="http://schemas.microsoft.com/office/drawing/2014/chart" uri="{C3380CC4-5D6E-409C-BE32-E72D297353CC}">
              <c16:uniqueId val="{00000000-E51C-4325-82D0-1F306F5719EC}"/>
            </c:ext>
          </c:extLst>
        </c:ser>
        <c:ser>
          <c:idx val="1"/>
          <c:order val="1"/>
          <c:tx>
            <c:strRef>
              <c:f>accertamenti!$A$3</c:f>
              <c:strCache>
                <c:ptCount val="1"/>
                <c:pt idx="0">
                  <c:v>TITOLO II - ENTRATE EXTRA-TRIBUTARIE</c:v>
                </c:pt>
              </c:strCache>
            </c:strRef>
          </c:tx>
          <c:spPr>
            <a:solidFill>
              <a:schemeClr val="accent1">
                <a:lumMod val="60000"/>
                <a:lumOff val="40000"/>
              </a:schemeClr>
            </a:solidFill>
            <a:ln>
              <a:noFill/>
            </a:ln>
            <a:effectLst/>
          </c:spPr>
          <c:cat>
            <c:numRef>
              <c:f>accertamenti!$B$1:$S$1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accertamenti!$B$3:$S$3</c:f>
              <c:numCache>
                <c:formatCode>#,##0_ ;\-#,##0\ </c:formatCode>
                <c:ptCount val="18"/>
                <c:pt idx="0">
                  <c:v>34150</c:v>
                </c:pt>
                <c:pt idx="1">
                  <c:v>35715</c:v>
                </c:pt>
                <c:pt idx="2">
                  <c:v>44105</c:v>
                </c:pt>
                <c:pt idx="3">
                  <c:v>48759</c:v>
                </c:pt>
                <c:pt idx="4">
                  <c:v>49382</c:v>
                </c:pt>
                <c:pt idx="5">
                  <c:v>49400</c:v>
                </c:pt>
                <c:pt idx="6">
                  <c:v>66150</c:v>
                </c:pt>
                <c:pt idx="7">
                  <c:v>61791</c:v>
                </c:pt>
                <c:pt idx="8">
                  <c:v>65697.904500180011</c:v>
                </c:pt>
                <c:pt idx="9">
                  <c:v>74075.721159849956</c:v>
                </c:pt>
                <c:pt idx="10">
                  <c:v>85665.455237900009</c:v>
                </c:pt>
                <c:pt idx="11">
                  <c:v>84387.466814219995</c:v>
                </c:pt>
                <c:pt idx="12">
                  <c:v>83602.841428159998</c:v>
                </c:pt>
                <c:pt idx="13">
                  <c:v>88691.961801919999</c:v>
                </c:pt>
                <c:pt idx="14">
                  <c:v>89081.524705789983</c:v>
                </c:pt>
                <c:pt idx="15">
                  <c:v>88110.760084350055</c:v>
                </c:pt>
                <c:pt idx="16">
                  <c:v>89462.78782420003</c:v>
                </c:pt>
                <c:pt idx="17">
                  <c:v>84672.569320430048</c:v>
                </c:pt>
              </c:numCache>
            </c:numRef>
          </c:val>
          <c:extLst xmlns:c16r2="http://schemas.microsoft.com/office/drawing/2015/06/chart">
            <c:ext xmlns:c16="http://schemas.microsoft.com/office/drawing/2014/chart" uri="{C3380CC4-5D6E-409C-BE32-E72D297353CC}">
              <c16:uniqueId val="{00000001-E51C-4325-82D0-1F306F5719EC}"/>
            </c:ext>
          </c:extLst>
        </c:ser>
        <c:ser>
          <c:idx val="2"/>
          <c:order val="2"/>
          <c:tx>
            <c:strRef>
              <c:f>accertamenti!$A$4</c:f>
              <c:strCache>
                <c:ptCount val="1"/>
                <c:pt idx="0">
                  <c:v>TITOLO III - ALIENAZIONE, AMMORTAMENTO BENI, RISCOSSIONE CREDITI</c:v>
                </c:pt>
              </c:strCache>
            </c:strRef>
          </c:tx>
          <c:spPr>
            <a:solidFill>
              <a:schemeClr val="accent1">
                <a:lumMod val="40000"/>
                <a:lumOff val="60000"/>
              </a:schemeClr>
            </a:solidFill>
            <a:ln>
              <a:noFill/>
            </a:ln>
            <a:effectLst/>
          </c:spPr>
          <c:cat>
            <c:numRef>
              <c:f>accertamenti!$B$1:$S$1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accertamenti!$B$4:$S$4</c:f>
              <c:numCache>
                <c:formatCode>#,##0_ ;\-#,##0\ </c:formatCode>
                <c:ptCount val="18"/>
                <c:pt idx="0">
                  <c:v>17949</c:v>
                </c:pt>
                <c:pt idx="1">
                  <c:v>10992</c:v>
                </c:pt>
                <c:pt idx="2">
                  <c:v>10075</c:v>
                </c:pt>
                <c:pt idx="3">
                  <c:v>1921</c:v>
                </c:pt>
                <c:pt idx="4">
                  <c:v>6121</c:v>
                </c:pt>
                <c:pt idx="5">
                  <c:v>2182</c:v>
                </c:pt>
                <c:pt idx="6">
                  <c:v>2630</c:v>
                </c:pt>
                <c:pt idx="7">
                  <c:v>1921</c:v>
                </c:pt>
                <c:pt idx="8">
                  <c:v>3313.45080121</c:v>
                </c:pt>
                <c:pt idx="9">
                  <c:v>7946.718515139999</c:v>
                </c:pt>
                <c:pt idx="10">
                  <c:v>3441.9904594700001</c:v>
                </c:pt>
                <c:pt idx="11">
                  <c:v>5545.7410913500007</c:v>
                </c:pt>
                <c:pt idx="12">
                  <c:v>8785.0483029099996</c:v>
                </c:pt>
                <c:pt idx="13">
                  <c:v>3828.3584248699999</c:v>
                </c:pt>
                <c:pt idx="14">
                  <c:v>2475.1070432699994</c:v>
                </c:pt>
                <c:pt idx="15">
                  <c:v>2200.4826411100003</c:v>
                </c:pt>
                <c:pt idx="16">
                  <c:v>2131.5941043600001</c:v>
                </c:pt>
                <c:pt idx="17">
                  <c:v>3760.89472432</c:v>
                </c:pt>
              </c:numCache>
            </c:numRef>
          </c:val>
          <c:extLst xmlns:c16r2="http://schemas.microsoft.com/office/drawing/2015/06/chart">
            <c:ext xmlns:c16="http://schemas.microsoft.com/office/drawing/2014/chart" uri="{C3380CC4-5D6E-409C-BE32-E72D297353CC}">
              <c16:uniqueId val="{00000002-E51C-4325-82D0-1F306F5719EC}"/>
            </c:ext>
          </c:extLst>
        </c:ser>
        <c:ser>
          <c:idx val="3"/>
          <c:order val="3"/>
          <c:tx>
            <c:strRef>
              <c:f>accertamenti!$A$5</c:f>
              <c:strCache>
                <c:ptCount val="1"/>
                <c:pt idx="0">
                  <c:v>TITOLO IV - ACCENSIONE DI PRESTITI</c:v>
                </c:pt>
              </c:strCache>
            </c:strRef>
          </c:tx>
          <c:spPr>
            <a:solidFill>
              <a:srgbClr val="00B050"/>
            </a:solidFill>
            <a:ln>
              <a:noFill/>
            </a:ln>
            <a:effectLst/>
          </c:spPr>
          <c:cat>
            <c:numRef>
              <c:f>accertamenti!$B$1:$S$1</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accertamenti!$B$5:$S$5</c:f>
              <c:numCache>
                <c:formatCode>#,##0_ ;\-#,##0\ </c:formatCode>
                <c:ptCount val="18"/>
                <c:pt idx="0">
                  <c:v>237530</c:v>
                </c:pt>
                <c:pt idx="1">
                  <c:v>209685</c:v>
                </c:pt>
                <c:pt idx="2">
                  <c:v>195380</c:v>
                </c:pt>
                <c:pt idx="3">
                  <c:v>182127</c:v>
                </c:pt>
                <c:pt idx="4">
                  <c:v>182747</c:v>
                </c:pt>
                <c:pt idx="5">
                  <c:v>222489</c:v>
                </c:pt>
                <c:pt idx="6">
                  <c:v>269718</c:v>
                </c:pt>
                <c:pt idx="7">
                  <c:v>272921</c:v>
                </c:pt>
                <c:pt idx="8">
                  <c:v>228422.12886558002</c:v>
                </c:pt>
                <c:pt idx="9">
                  <c:v>239783.64910937002</c:v>
                </c:pt>
                <c:pt idx="10">
                  <c:v>264846.99890536</c:v>
                </c:pt>
                <c:pt idx="11">
                  <c:v>289972.99133674998</c:v>
                </c:pt>
                <c:pt idx="12">
                  <c:v>259542.41691888002</c:v>
                </c:pt>
                <c:pt idx="13">
                  <c:v>264618.20909618004</c:v>
                </c:pt>
                <c:pt idx="14">
                  <c:v>281609.65794128005</c:v>
                </c:pt>
                <c:pt idx="15">
                  <c:v>249065.55928542002</c:v>
                </c:pt>
                <c:pt idx="16">
                  <c:v>260408.770239</c:v>
                </c:pt>
                <c:pt idx="17">
                  <c:v>374284.43264985998</c:v>
                </c:pt>
              </c:numCache>
            </c:numRef>
          </c:val>
          <c:extLst xmlns:c16r2="http://schemas.microsoft.com/office/drawing/2015/06/chart">
            <c:ext xmlns:c16="http://schemas.microsoft.com/office/drawing/2014/chart" uri="{C3380CC4-5D6E-409C-BE32-E72D297353CC}">
              <c16:uniqueId val="{00000003-E51C-4325-82D0-1F306F5719EC}"/>
            </c:ext>
          </c:extLst>
        </c:ser>
        <c:overlap val="100"/>
        <c:axId val="87114112"/>
        <c:axId val="87115648"/>
      </c:barChart>
      <c:catAx>
        <c:axId val="8711411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7115648"/>
        <c:crosses val="autoZero"/>
        <c:auto val="1"/>
        <c:lblAlgn val="ctr"/>
        <c:lblOffset val="100"/>
      </c:catAx>
      <c:valAx>
        <c:axId val="87115648"/>
        <c:scaling>
          <c:orientation val="minMax"/>
          <c:max val="950000"/>
          <c:min val="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7114112"/>
        <c:crosses val="autoZero"/>
        <c:crossBetween val="between"/>
      </c:valAx>
      <c:spPr>
        <a:noFill/>
        <a:ln>
          <a:noFill/>
        </a:ln>
        <a:effectLst/>
      </c:spPr>
    </c:plotArea>
    <c:legend>
      <c:legendPos val="b"/>
      <c:layout>
        <c:manualLayout>
          <c:xMode val="edge"/>
          <c:yMode val="edge"/>
          <c:x val="1.5946370105798642E-2"/>
          <c:y val="0.89981602403294603"/>
          <c:w val="0.97000622344887788"/>
          <c:h val="8.136054877376884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1656655031523246E-2"/>
          <c:y val="3.1609202554349666E-2"/>
          <c:w val="0.88944300132586518"/>
          <c:h val="0.7825966457582596"/>
        </c:manualLayout>
      </c:layout>
      <c:barChart>
        <c:barDir val="col"/>
        <c:grouping val="stacked"/>
        <c:ser>
          <c:idx val="0"/>
          <c:order val="0"/>
          <c:tx>
            <c:strRef>
              <c:f>incassi!$A$2</c:f>
              <c:strCache>
                <c:ptCount val="1"/>
                <c:pt idx="0">
                  <c:v>TITOLO I - ENTRATE TRIBUTARIE</c:v>
                </c:pt>
              </c:strCache>
            </c:strRef>
          </c:tx>
          <c:spPr>
            <a:solidFill>
              <a:schemeClr val="accent1"/>
            </a:solidFill>
            <a:ln>
              <a:noFill/>
            </a:ln>
            <a:effectLst/>
          </c:spPr>
          <c:cat>
            <c:numRef>
              <c:f>incassi!$B$1:$K$1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incassi!$B$2:$K$2</c:f>
              <c:numCache>
                <c:formatCode>#,##0_ ;\-#,##0\ </c:formatCode>
                <c:ptCount val="10"/>
                <c:pt idx="0">
                  <c:v>397920.86608245008</c:v>
                </c:pt>
                <c:pt idx="1">
                  <c:v>404223.45117245009</c:v>
                </c:pt>
                <c:pt idx="2">
                  <c:v>405343.11890640989</c:v>
                </c:pt>
                <c:pt idx="3">
                  <c:v>399719.60344530008</c:v>
                </c:pt>
                <c:pt idx="4">
                  <c:v>416797.0576458599</c:v>
                </c:pt>
                <c:pt idx="5">
                  <c:v>430133.79385237</c:v>
                </c:pt>
                <c:pt idx="6">
                  <c:v>436128.67348931992</c:v>
                </c:pt>
                <c:pt idx="7">
                  <c:v>444572.6816395598</c:v>
                </c:pt>
                <c:pt idx="8">
                  <c:v>454539.45084019005</c:v>
                </c:pt>
                <c:pt idx="9">
                  <c:v>425712.85303751018</c:v>
                </c:pt>
              </c:numCache>
            </c:numRef>
          </c:val>
          <c:extLst xmlns:c16r2="http://schemas.microsoft.com/office/drawing/2015/06/chart">
            <c:ext xmlns:c16="http://schemas.microsoft.com/office/drawing/2014/chart" uri="{C3380CC4-5D6E-409C-BE32-E72D297353CC}">
              <c16:uniqueId val="{00000000-5916-46DF-B8BB-668EF620B5E6}"/>
            </c:ext>
          </c:extLst>
        </c:ser>
        <c:ser>
          <c:idx val="1"/>
          <c:order val="1"/>
          <c:tx>
            <c:strRef>
              <c:f>incassi!$A$3</c:f>
              <c:strCache>
                <c:ptCount val="1"/>
                <c:pt idx="0">
                  <c:v>TITOLO II - ENTRATE EXTRA-TRIBUTARIE</c:v>
                </c:pt>
              </c:strCache>
            </c:strRef>
          </c:tx>
          <c:spPr>
            <a:solidFill>
              <a:schemeClr val="accent1">
                <a:lumMod val="60000"/>
                <a:lumOff val="40000"/>
              </a:schemeClr>
            </a:solidFill>
            <a:ln>
              <a:noFill/>
            </a:ln>
            <a:effectLst/>
          </c:spPr>
          <c:cat>
            <c:numRef>
              <c:f>incassi!$B$1:$K$1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incassi!$B$3:$K$3</c:f>
              <c:numCache>
                <c:formatCode>#,##0_ ;\-#,##0\ </c:formatCode>
                <c:ptCount val="10"/>
                <c:pt idx="0">
                  <c:v>32084.896434659997</c:v>
                </c:pt>
                <c:pt idx="1">
                  <c:v>35956.15910081</c:v>
                </c:pt>
                <c:pt idx="2">
                  <c:v>49819.798967540009</c:v>
                </c:pt>
                <c:pt idx="3">
                  <c:v>48477.677235210009</c:v>
                </c:pt>
                <c:pt idx="4">
                  <c:v>48665.553133000001</c:v>
                </c:pt>
                <c:pt idx="5">
                  <c:v>56790.650991520029</c:v>
                </c:pt>
                <c:pt idx="6">
                  <c:v>56159.986162640009</c:v>
                </c:pt>
                <c:pt idx="7">
                  <c:v>56824.005678609967</c:v>
                </c:pt>
                <c:pt idx="8">
                  <c:v>57878.489971759947</c:v>
                </c:pt>
                <c:pt idx="9">
                  <c:v>56663.277652539982</c:v>
                </c:pt>
              </c:numCache>
            </c:numRef>
          </c:val>
          <c:extLst xmlns:c16r2="http://schemas.microsoft.com/office/drawing/2015/06/chart">
            <c:ext xmlns:c16="http://schemas.microsoft.com/office/drawing/2014/chart" uri="{C3380CC4-5D6E-409C-BE32-E72D297353CC}">
              <c16:uniqueId val="{00000001-5916-46DF-B8BB-668EF620B5E6}"/>
            </c:ext>
          </c:extLst>
        </c:ser>
        <c:ser>
          <c:idx val="2"/>
          <c:order val="2"/>
          <c:tx>
            <c:strRef>
              <c:f>incassi!$A$4</c:f>
              <c:strCache>
                <c:ptCount val="1"/>
                <c:pt idx="0">
                  <c:v>TITOLO III - ALIENAZIONE, AMMORTAMENTO BENI, RISCOSSIONE CREDITI</c:v>
                </c:pt>
              </c:strCache>
            </c:strRef>
          </c:tx>
          <c:spPr>
            <a:solidFill>
              <a:schemeClr val="accent1">
                <a:lumMod val="40000"/>
                <a:lumOff val="60000"/>
              </a:schemeClr>
            </a:solidFill>
            <a:ln>
              <a:noFill/>
            </a:ln>
            <a:effectLst/>
          </c:spPr>
          <c:cat>
            <c:numRef>
              <c:f>incassi!$B$1:$K$1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incassi!$B$4:$K$4</c:f>
              <c:numCache>
                <c:formatCode>#,##0_ ;\-#,##0\ </c:formatCode>
                <c:ptCount val="10"/>
                <c:pt idx="0">
                  <c:v>3235.4597146099995</c:v>
                </c:pt>
                <c:pt idx="1">
                  <c:v>7888.952967199999</c:v>
                </c:pt>
                <c:pt idx="2">
                  <c:v>3353.9618486800005</c:v>
                </c:pt>
                <c:pt idx="3">
                  <c:v>5424.7324851100002</c:v>
                </c:pt>
                <c:pt idx="4">
                  <c:v>8750.7963994699985</c:v>
                </c:pt>
                <c:pt idx="5">
                  <c:v>3756.4009367999993</c:v>
                </c:pt>
                <c:pt idx="6">
                  <c:v>2422.8374314499997</c:v>
                </c:pt>
                <c:pt idx="7">
                  <c:v>2115.1224562699999</c:v>
                </c:pt>
                <c:pt idx="8">
                  <c:v>2100.43735737</c:v>
                </c:pt>
                <c:pt idx="9">
                  <c:v>3741.6756729399999</c:v>
                </c:pt>
              </c:numCache>
            </c:numRef>
          </c:val>
          <c:extLst xmlns:c16r2="http://schemas.microsoft.com/office/drawing/2015/06/chart">
            <c:ext xmlns:c16="http://schemas.microsoft.com/office/drawing/2014/chart" uri="{C3380CC4-5D6E-409C-BE32-E72D297353CC}">
              <c16:uniqueId val="{00000002-5916-46DF-B8BB-668EF620B5E6}"/>
            </c:ext>
          </c:extLst>
        </c:ser>
        <c:ser>
          <c:idx val="3"/>
          <c:order val="3"/>
          <c:tx>
            <c:strRef>
              <c:f>incassi!$A$5</c:f>
              <c:strCache>
                <c:ptCount val="1"/>
                <c:pt idx="0">
                  <c:v>TITOLO IV - ACCENSIONE DI PRESTITI</c:v>
                </c:pt>
              </c:strCache>
            </c:strRef>
          </c:tx>
          <c:spPr>
            <a:solidFill>
              <a:srgbClr val="00B050"/>
            </a:solidFill>
            <a:ln>
              <a:noFill/>
            </a:ln>
            <a:effectLst/>
          </c:spPr>
          <c:cat>
            <c:numRef>
              <c:f>incassi!$B$1:$K$1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incassi!$B$5:$K$5</c:f>
              <c:numCache>
                <c:formatCode>#,##0_ ;\-#,##0\ </c:formatCode>
                <c:ptCount val="10"/>
                <c:pt idx="0">
                  <c:v>228422.12886558002</c:v>
                </c:pt>
                <c:pt idx="1">
                  <c:v>239783.64910937002</c:v>
                </c:pt>
                <c:pt idx="2">
                  <c:v>264846.99890536</c:v>
                </c:pt>
                <c:pt idx="3">
                  <c:v>289972.99133674998</c:v>
                </c:pt>
                <c:pt idx="4">
                  <c:v>259542.41691888002</c:v>
                </c:pt>
                <c:pt idx="5">
                  <c:v>264618.20909618004</c:v>
                </c:pt>
                <c:pt idx="6">
                  <c:v>281609.65794128005</c:v>
                </c:pt>
                <c:pt idx="7">
                  <c:v>249065.55928542002</c:v>
                </c:pt>
                <c:pt idx="8">
                  <c:v>260408.770239</c:v>
                </c:pt>
                <c:pt idx="9">
                  <c:v>374284.43264985998</c:v>
                </c:pt>
              </c:numCache>
            </c:numRef>
          </c:val>
          <c:extLst xmlns:c16r2="http://schemas.microsoft.com/office/drawing/2015/06/chart">
            <c:ext xmlns:c16="http://schemas.microsoft.com/office/drawing/2014/chart" uri="{C3380CC4-5D6E-409C-BE32-E72D297353CC}">
              <c16:uniqueId val="{00000003-5916-46DF-B8BB-668EF620B5E6}"/>
            </c:ext>
          </c:extLst>
        </c:ser>
        <c:overlap val="100"/>
        <c:axId val="87530496"/>
        <c:axId val="87540480"/>
      </c:barChart>
      <c:catAx>
        <c:axId val="875304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7540480"/>
        <c:crosses val="autoZero"/>
        <c:auto val="1"/>
        <c:lblAlgn val="ctr"/>
        <c:lblOffset val="100"/>
      </c:catAx>
      <c:valAx>
        <c:axId val="87540480"/>
        <c:scaling>
          <c:orientation val="minMax"/>
          <c:max val="90000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7530496"/>
        <c:crosses val="autoZero"/>
        <c:crossBetween val="between"/>
      </c:valAx>
      <c:spPr>
        <a:noFill/>
        <a:ln>
          <a:noFill/>
        </a:ln>
        <a:effectLst/>
      </c:spPr>
    </c:plotArea>
    <c:legend>
      <c:legendPos val="b"/>
      <c:layout>
        <c:manualLayout>
          <c:xMode val="edge"/>
          <c:yMode val="edge"/>
          <c:x val="1.5946370105798642E-2"/>
          <c:y val="0.88255176436278759"/>
          <c:w val="0.98219074687461927"/>
          <c:h val="9.8624851380757828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0.14560213423297091"/>
          <c:y val="2.2436682594163034E-2"/>
          <c:w val="0.83492022462970816"/>
          <c:h val="0.90702223119545955"/>
        </c:manualLayout>
      </c:layout>
      <c:barChart>
        <c:barDir val="col"/>
        <c:grouping val="stacked"/>
        <c:ser>
          <c:idx val="1"/>
          <c:order val="0"/>
          <c:tx>
            <c:strRef>
              <c:f>Residui_attivi!$G$1</c:f>
              <c:strCache>
                <c:ptCount val="1"/>
                <c:pt idx="0">
                  <c:v>Residui Competenza</c:v>
                </c:pt>
              </c:strCache>
            </c:strRef>
          </c:tx>
          <c:spPr>
            <a:solidFill>
              <a:schemeClr val="accent1">
                <a:lumMod val="75000"/>
              </a:schemeClr>
            </a:solidFill>
            <a:ln>
              <a:noFill/>
            </a:ln>
            <a:effectLst/>
          </c:spPr>
          <c:cat>
            <c:numRef>
              <c:f>Residui_attivi!$A$2:$A$22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Residui_attivi!$G$2:$G$22</c:f>
              <c:numCache>
                <c:formatCode>#,##0_ ;\-#,##0\ </c:formatCode>
                <c:ptCount val="21"/>
                <c:pt idx="0">
                  <c:v>34622000000</c:v>
                </c:pt>
                <c:pt idx="1">
                  <c:v>49078000000</c:v>
                </c:pt>
                <c:pt idx="2">
                  <c:v>34859000000</c:v>
                </c:pt>
                <c:pt idx="3">
                  <c:v>41541000000</c:v>
                </c:pt>
                <c:pt idx="4">
                  <c:v>35336000000</c:v>
                </c:pt>
                <c:pt idx="5">
                  <c:v>42585000000</c:v>
                </c:pt>
                <c:pt idx="6">
                  <c:v>64493000000</c:v>
                </c:pt>
                <c:pt idx="7">
                  <c:v>63839000000</c:v>
                </c:pt>
                <c:pt idx="8">
                  <c:v>59774000000</c:v>
                </c:pt>
                <c:pt idx="9">
                  <c:v>71339000000</c:v>
                </c:pt>
                <c:pt idx="10">
                  <c:v>79027000000</c:v>
                </c:pt>
                <c:pt idx="11">
                  <c:v>88501177224.529968</c:v>
                </c:pt>
                <c:pt idx="12">
                  <c:v>97722496035.360001</c:v>
                </c:pt>
                <c:pt idx="13">
                  <c:v>95474967421.769943</c:v>
                </c:pt>
                <c:pt idx="14">
                  <c:v>96564619074.059952</c:v>
                </c:pt>
                <c:pt idx="15">
                  <c:v>95352231735.889923</c:v>
                </c:pt>
                <c:pt idx="16">
                  <c:v>90634161431.03009</c:v>
                </c:pt>
                <c:pt idx="17">
                  <c:v>88262733034.439972</c:v>
                </c:pt>
                <c:pt idx="18">
                  <c:v>88099784764.279938</c:v>
                </c:pt>
                <c:pt idx="19">
                  <c:v>91065752698.810181</c:v>
                </c:pt>
                <c:pt idx="20">
                  <c:v>83090102494.520004</c:v>
                </c:pt>
              </c:numCache>
            </c:numRef>
          </c:val>
          <c:extLst xmlns:c16r2="http://schemas.microsoft.com/office/drawing/2015/06/chart">
            <c:ext xmlns:c16="http://schemas.microsoft.com/office/drawing/2014/chart" uri="{C3380CC4-5D6E-409C-BE32-E72D297353CC}">
              <c16:uniqueId val="{00000001-ADAD-444C-AE77-2F8DA2163D6B}"/>
            </c:ext>
          </c:extLst>
        </c:ser>
        <c:ser>
          <c:idx val="0"/>
          <c:order val="1"/>
          <c:tx>
            <c:strRef>
              <c:f>Residui_attivi!$F$1</c:f>
              <c:strCache>
                <c:ptCount val="1"/>
                <c:pt idx="0">
                  <c:v>Rimasti da riscuotere/versare</c:v>
                </c:pt>
              </c:strCache>
            </c:strRef>
          </c:tx>
          <c:spPr>
            <a:solidFill>
              <a:schemeClr val="accent1">
                <a:lumMod val="60000"/>
                <a:lumOff val="40000"/>
              </a:schemeClr>
            </a:solidFill>
            <a:ln>
              <a:noFill/>
            </a:ln>
            <a:effectLst/>
          </c:spPr>
          <c:cat>
            <c:numRef>
              <c:f>Residui_attivi!$A$2:$A$22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Residui_attivi!$F$2:$F$22</c:f>
              <c:numCache>
                <c:formatCode>#,##0_ ;\-#,##0\ </c:formatCode>
                <c:ptCount val="21"/>
                <c:pt idx="0">
                  <c:v>78241000000</c:v>
                </c:pt>
                <c:pt idx="1">
                  <c:v>77645000000</c:v>
                </c:pt>
                <c:pt idx="2">
                  <c:v>82558000000</c:v>
                </c:pt>
                <c:pt idx="3">
                  <c:v>97010000000</c:v>
                </c:pt>
                <c:pt idx="4">
                  <c:v>81520000000</c:v>
                </c:pt>
                <c:pt idx="5">
                  <c:v>108663000000</c:v>
                </c:pt>
                <c:pt idx="6">
                  <c:v>69956000000</c:v>
                </c:pt>
                <c:pt idx="7">
                  <c:v>80040000000</c:v>
                </c:pt>
                <c:pt idx="8">
                  <c:v>104078000000</c:v>
                </c:pt>
                <c:pt idx="9">
                  <c:v>123212000000</c:v>
                </c:pt>
                <c:pt idx="10">
                  <c:v>150763000000</c:v>
                </c:pt>
                <c:pt idx="11">
                  <c:v>126705683786.91997</c:v>
                </c:pt>
                <c:pt idx="12">
                  <c:v>145555133496.39981</c:v>
                </c:pt>
                <c:pt idx="13">
                  <c:v>165648754557.96988</c:v>
                </c:pt>
                <c:pt idx="14">
                  <c:v>112561805601.2001</c:v>
                </c:pt>
                <c:pt idx="15">
                  <c:v>112907310816.48978</c:v>
                </c:pt>
                <c:pt idx="16">
                  <c:v>121603863303.75998</c:v>
                </c:pt>
                <c:pt idx="17">
                  <c:v>115813040456.61996</c:v>
                </c:pt>
                <c:pt idx="18">
                  <c:v>115839933547.99997</c:v>
                </c:pt>
                <c:pt idx="19">
                  <c:v>125095288190.87997</c:v>
                </c:pt>
                <c:pt idx="20">
                  <c:v>128091796316.27</c:v>
                </c:pt>
              </c:numCache>
            </c:numRef>
          </c:val>
          <c:extLst xmlns:c16r2="http://schemas.microsoft.com/office/drawing/2015/06/chart">
            <c:ext xmlns:c16="http://schemas.microsoft.com/office/drawing/2014/chart" uri="{C3380CC4-5D6E-409C-BE32-E72D297353CC}">
              <c16:uniqueId val="{00000000-ADAD-444C-AE77-2F8DA2163D6B}"/>
            </c:ext>
          </c:extLst>
        </c:ser>
        <c:overlap val="100"/>
        <c:axId val="86819200"/>
        <c:axId val="86820736"/>
      </c:barChart>
      <c:catAx>
        <c:axId val="8681920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IT"/>
          </a:p>
        </c:txPr>
        <c:crossAx val="86820736"/>
        <c:crosses val="autoZero"/>
        <c:auto val="1"/>
        <c:lblAlgn val="ctr"/>
        <c:lblOffset val="100"/>
      </c:catAx>
      <c:valAx>
        <c:axId val="86820736"/>
        <c:scaling>
          <c:orientation val="minMax"/>
          <c:max val="265000000000"/>
          <c:min val="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819200"/>
        <c:crosses val="autoZero"/>
        <c:crossBetween val="between"/>
      </c:valAx>
      <c:spPr>
        <a:noFill/>
        <a:ln>
          <a:noFill/>
        </a:ln>
        <a:effectLst/>
      </c:spPr>
    </c:plotArea>
    <c:legend>
      <c:legendPos val="b"/>
      <c:layout>
        <c:manualLayout>
          <c:xMode val="edge"/>
          <c:yMode val="edge"/>
          <c:x val="0.2132655728790874"/>
          <c:y val="7.4776434195726146E-2"/>
          <c:w val="0.29015765459596427"/>
          <c:h val="0.14546166104237068"/>
        </c:manualLayout>
      </c:layout>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255" l="0.70000000000000062" r="0.70000000000000062" t="0.750000000000002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123824</xdr:colOff>
      <xdr:row>22</xdr:row>
      <xdr:rowOff>85725</xdr:rowOff>
    </xdr:from>
    <xdr:to>
      <xdr:col>14</xdr:col>
      <xdr:colOff>228599</xdr:colOff>
      <xdr:row>45</xdr:row>
      <xdr:rowOff>142875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17</xdr:row>
      <xdr:rowOff>66673</xdr:rowOff>
    </xdr:from>
    <xdr:to>
      <xdr:col>5</xdr:col>
      <xdr:colOff>742950</xdr:colOff>
      <xdr:row>38</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233361</xdr:colOff>
      <xdr:row>16</xdr:row>
      <xdr:rowOff>95249</xdr:rowOff>
    </xdr:from>
    <xdr:to>
      <xdr:col>15</xdr:col>
      <xdr:colOff>571500</xdr:colOff>
      <xdr:row>43</xdr:row>
      <xdr:rowOff>47625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314323</xdr:colOff>
      <xdr:row>1</xdr:row>
      <xdr:rowOff>152400</xdr:rowOff>
    </xdr:from>
    <xdr:to>
      <xdr:col>19</xdr:col>
      <xdr:colOff>504825</xdr:colOff>
      <xdr:row>24</xdr:row>
      <xdr:rowOff>152400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247649</xdr:colOff>
      <xdr:row>0</xdr:row>
      <xdr:rowOff>190499</xdr:rowOff>
    </xdr:from>
    <xdr:to>
      <xdr:col>16</xdr:col>
      <xdr:colOff>190500</xdr:colOff>
      <xdr:row>20</xdr:row>
      <xdr:rowOff>47624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123824</xdr:colOff>
      <xdr:row>25</xdr:row>
      <xdr:rowOff>85726</xdr:rowOff>
    </xdr:from>
    <xdr:to>
      <xdr:col>14</xdr:col>
      <xdr:colOff>247649</xdr:colOff>
      <xdr:row>48</xdr:row>
      <xdr:rowOff>85726</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3438524</xdr:colOff>
      <xdr:row>13</xdr:row>
      <xdr:rowOff>180975</xdr:rowOff>
    </xdr:from>
    <xdr:to>
      <xdr:col>13</xdr:col>
      <xdr:colOff>438150</xdr:colOff>
      <xdr:row>37</xdr:row>
      <xdr:rowOff>66675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257174</xdr:colOff>
      <xdr:row>3</xdr:row>
      <xdr:rowOff>57150</xdr:rowOff>
    </xdr:from>
    <xdr:to>
      <xdr:col>25</xdr:col>
      <xdr:colOff>257175</xdr:colOff>
      <xdr:row>28</xdr:row>
      <xdr:rowOff>133350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temi.camera.it/leg17/temi/il_trasporto_pubblico_locale" TargetMode="External"/><Relationship Id="rId2" Type="http://schemas.openxmlformats.org/officeDocument/2006/relationships/hyperlink" Target="https://finanzalocale.interno.gov.it/apps/floc.php/in/cod/33" TargetMode="External"/><Relationship Id="rId1" Type="http://schemas.openxmlformats.org/officeDocument/2006/relationships/hyperlink" Target="https://temi.camera.it/leg17/post/app_la_composizione_dei_finanziamenti_del_fabbisogno_sanitario_nazionale" TargetMode="External"/><Relationship Id="rId4" Type="http://schemas.openxmlformats.org/officeDocument/2006/relationships/hyperlink" Target="https://www.inps.it/nuovoportaleinps/default.aspx?itemdir=4684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hyperlink" Target="https://temi.camera.it/leg17/temi/il_trasporto_pubblico_locale" TargetMode="External"/><Relationship Id="rId2" Type="http://schemas.openxmlformats.org/officeDocument/2006/relationships/hyperlink" Target="https://finanzalocale.interno.gov.it/apps/floc.php/in/cod/33" TargetMode="External"/><Relationship Id="rId1" Type="http://schemas.openxmlformats.org/officeDocument/2006/relationships/hyperlink" Target="https://temi.camera.it/leg17/post/app_la_composizione_dei_finanziamenti_del_fabbisogno_sanitario_nazionale" TargetMode="External"/><Relationship Id="rId5" Type="http://schemas.openxmlformats.org/officeDocument/2006/relationships/printerSettings" Target="../printerSettings/printerSettings5.bin"/><Relationship Id="rId4" Type="http://schemas.openxmlformats.org/officeDocument/2006/relationships/hyperlink" Target="https://www.inps.it/nuovoportaleinps/default.aspx?itemdir=46842" TargetMode="External"/></Relationships>
</file>

<file path=xl/worksheets/sheet1.xml><?xml version="1.0" encoding="utf-8"?>
<worksheet xmlns="http://schemas.openxmlformats.org/spreadsheetml/2006/main" xmlns:r="http://schemas.openxmlformats.org/officeDocument/2006/relationships">
  <dimension ref="A1:P351"/>
  <sheetViews>
    <sheetView showGridLines="0" topLeftCell="A4" zoomScale="95" zoomScaleNormal="95" workbookViewId="0">
      <selection activeCell="C26" sqref="C26"/>
    </sheetView>
  </sheetViews>
  <sheetFormatPr defaultRowHeight="15"/>
  <cols>
    <col min="1" max="1" width="88.7109375" bestFit="1" customWidth="1"/>
    <col min="2" max="2" width="19.5703125" bestFit="1" customWidth="1"/>
    <col min="3" max="4" width="17.42578125" bestFit="1" customWidth="1"/>
    <col min="5" max="5" width="16.28515625" bestFit="1" customWidth="1"/>
    <col min="6" max="6" width="8.7109375" customWidth="1"/>
    <col min="7" max="7" width="8.85546875" customWidth="1"/>
    <col min="8" max="8" width="7" customWidth="1"/>
    <col min="9" max="9" width="16.140625" bestFit="1" customWidth="1"/>
    <col min="10" max="10" width="15.5703125" bestFit="1" customWidth="1"/>
    <col min="11" max="11" width="16.140625" bestFit="1" customWidth="1"/>
    <col min="12" max="13" width="15" bestFit="1" customWidth="1"/>
    <col min="15" max="15" width="16.140625" bestFit="1" customWidth="1"/>
  </cols>
  <sheetData>
    <row r="1" spans="1:16">
      <c r="B1" s="175">
        <v>2020</v>
      </c>
      <c r="C1" s="175"/>
      <c r="D1" s="175"/>
      <c r="E1" s="175"/>
    </row>
    <row r="2" spans="1:16" ht="34.5" customHeight="1">
      <c r="A2" s="15"/>
      <c r="B2" s="194" t="s">
        <v>0</v>
      </c>
      <c r="C2" s="194" t="s">
        <v>65</v>
      </c>
      <c r="D2" s="194" t="s">
        <v>66</v>
      </c>
      <c r="E2" s="194" t="s">
        <v>3</v>
      </c>
      <c r="F2" s="2" t="s">
        <v>67</v>
      </c>
      <c r="G2" s="2" t="s">
        <v>68</v>
      </c>
      <c r="H2" s="2" t="s">
        <v>786</v>
      </c>
      <c r="I2" s="2" t="s">
        <v>841</v>
      </c>
      <c r="J2" s="2" t="s">
        <v>842</v>
      </c>
      <c r="K2" s="2" t="s">
        <v>58</v>
      </c>
      <c r="L2" s="2" t="s">
        <v>847</v>
      </c>
      <c r="O2" s="1" t="s">
        <v>1634</v>
      </c>
    </row>
    <row r="3" spans="1:16">
      <c r="A3" s="3" t="s">
        <v>62</v>
      </c>
      <c r="B3" s="4">
        <v>703592383956.54004</v>
      </c>
      <c r="C3" s="4">
        <v>670870066399.50977</v>
      </c>
      <c r="D3" s="4">
        <v>627797082395.55994</v>
      </c>
      <c r="E3" s="4">
        <v>43072984003.950012</v>
      </c>
      <c r="F3" s="5">
        <f>C3/B3*100</f>
        <v>95.349250744725026</v>
      </c>
      <c r="G3" s="5">
        <f>D3/C3*100</f>
        <v>93.579534076528688</v>
      </c>
      <c r="H3" s="32">
        <f>C3/C30*100-100</f>
        <v>21.209365716822461</v>
      </c>
      <c r="I3" s="4">
        <v>45535719975.850037</v>
      </c>
      <c r="J3" s="4">
        <v>-10916184670.239992</v>
      </c>
      <c r="K3" s="4">
        <v>34619376330.610001</v>
      </c>
      <c r="L3" s="4">
        <v>18732103661.150002</v>
      </c>
      <c r="O3" s="4">
        <v>607397444890</v>
      </c>
      <c r="P3" s="32">
        <f>O3/O$26*100</f>
        <v>91.671030217068335</v>
      </c>
    </row>
    <row r="4" spans="1:16">
      <c r="A4" s="6" t="s">
        <v>69</v>
      </c>
      <c r="B4" s="7">
        <v>98851487871.699982</v>
      </c>
      <c r="C4" s="7">
        <v>97235890225.829788</v>
      </c>
      <c r="D4" s="7">
        <v>94550935185.759949</v>
      </c>
      <c r="E4" s="7">
        <v>2684955040.070003</v>
      </c>
      <c r="F4" s="8">
        <f t="shared" ref="F4:F25" si="0">C4/B4*100</f>
        <v>98.36563143291572</v>
      </c>
      <c r="G4" s="8">
        <f t="shared" ref="G4:G25" si="1">D4/C4*100</f>
        <v>97.23872015380941</v>
      </c>
      <c r="H4" s="32">
        <f t="shared" ref="H4:H27" si="2">C4/C31*100-100</f>
        <v>2.6400307535843268</v>
      </c>
      <c r="I4" s="7">
        <v>2226431067.5299997</v>
      </c>
      <c r="J4" s="7">
        <v>-217338917.69</v>
      </c>
      <c r="K4" s="7">
        <v>2009092149.8400025</v>
      </c>
      <c r="L4" s="7">
        <v>970042866.97000062</v>
      </c>
      <c r="O4" s="7">
        <v>94626722479</v>
      </c>
    </row>
    <row r="5" spans="1:16">
      <c r="A5" s="6" t="s">
        <v>70</v>
      </c>
      <c r="B5" s="7">
        <v>15088488902.200014</v>
      </c>
      <c r="C5" s="7">
        <v>13714977917.000008</v>
      </c>
      <c r="D5" s="7">
        <v>12121449660.529995</v>
      </c>
      <c r="E5" s="7">
        <v>1593528256.4700024</v>
      </c>
      <c r="F5" s="8">
        <f t="shared" si="0"/>
        <v>90.896961292129546</v>
      </c>
      <c r="G5" s="8">
        <f t="shared" si="1"/>
        <v>88.381109571494093</v>
      </c>
      <c r="H5" s="32">
        <f t="shared" si="2"/>
        <v>9.387580783426273</v>
      </c>
      <c r="I5" s="7">
        <v>2381898120.5700059</v>
      </c>
      <c r="J5" s="7">
        <v>-518269346.22999913</v>
      </c>
      <c r="K5" s="7">
        <v>1822645192.3399982</v>
      </c>
      <c r="L5" s="7">
        <v>1405510439.5499966</v>
      </c>
      <c r="O5" s="7">
        <v>13687902230</v>
      </c>
    </row>
    <row r="6" spans="1:16">
      <c r="A6" s="6" t="s">
        <v>71</v>
      </c>
      <c r="B6" s="7">
        <v>5402978400.3400002</v>
      </c>
      <c r="C6" s="7">
        <v>5282294858.970005</v>
      </c>
      <c r="D6" s="7">
        <v>5268480231.4000044</v>
      </c>
      <c r="E6" s="7">
        <v>13814627.57</v>
      </c>
      <c r="F6" s="8">
        <f t="shared" si="0"/>
        <v>97.766351585592119</v>
      </c>
      <c r="G6" s="8">
        <f t="shared" si="1"/>
        <v>99.738472994430794</v>
      </c>
      <c r="H6" s="32">
        <f t="shared" si="2"/>
        <v>1.9266764189019199</v>
      </c>
      <c r="I6" s="7">
        <v>16834476.889999997</v>
      </c>
      <c r="J6" s="7">
        <v>-338382.68</v>
      </c>
      <c r="K6" s="7">
        <v>16496094.209999999</v>
      </c>
      <c r="L6" s="7">
        <v>16340841.540000003</v>
      </c>
      <c r="O6" s="7">
        <v>5024326869</v>
      </c>
    </row>
    <row r="7" spans="1:16">
      <c r="A7" s="6" t="s">
        <v>72</v>
      </c>
      <c r="B7" s="7">
        <v>355581122720.42999</v>
      </c>
      <c r="C7" s="7">
        <v>338526840865.9599</v>
      </c>
      <c r="D7" s="7">
        <v>311618673345.18994</v>
      </c>
      <c r="E7" s="7">
        <v>26908167520.769993</v>
      </c>
      <c r="F7" s="8">
        <f t="shared" si="0"/>
        <v>95.203828109885706</v>
      </c>
      <c r="G7" s="8">
        <f t="shared" si="1"/>
        <v>92.051393191766365</v>
      </c>
      <c r="H7" s="32">
        <f t="shared" si="2"/>
        <v>31.154406024431808</v>
      </c>
      <c r="I7" s="7">
        <v>37179100628.860031</v>
      </c>
      <c r="J7" s="7">
        <v>-9384518474.7299938</v>
      </c>
      <c r="K7" s="7">
        <v>27896433901.130005</v>
      </c>
      <c r="L7" s="7">
        <v>14331554725.230005</v>
      </c>
      <c r="M7" s="130">
        <f>C7/C3</f>
        <v>0.50460865348009698</v>
      </c>
      <c r="O7" s="7">
        <v>285092767857</v>
      </c>
    </row>
    <row r="8" spans="1:16">
      <c r="A8" s="6" t="s">
        <v>73</v>
      </c>
      <c r="B8" s="7">
        <v>23200461844.84</v>
      </c>
      <c r="C8" s="7">
        <v>22596217450.570015</v>
      </c>
      <c r="D8" s="7">
        <v>19663286785.760017</v>
      </c>
      <c r="E8" s="7">
        <v>2932930664.8100004</v>
      </c>
      <c r="F8" s="8">
        <f t="shared" si="0"/>
        <v>97.395550147617541</v>
      </c>
      <c r="G8" s="8">
        <f t="shared" si="1"/>
        <v>87.020258274528103</v>
      </c>
      <c r="H8" s="32">
        <f t="shared" si="2"/>
        <v>47.208001848659478</v>
      </c>
      <c r="I8" s="7">
        <v>2494179048.9899998</v>
      </c>
      <c r="J8" s="7">
        <v>-449712827.80999994</v>
      </c>
      <c r="K8" s="7">
        <v>2045821221.1800003</v>
      </c>
      <c r="L8" s="7">
        <v>1393301849.3900001</v>
      </c>
      <c r="M8" s="7"/>
      <c r="O8" s="7">
        <v>15559786506</v>
      </c>
    </row>
    <row r="9" spans="1:16">
      <c r="A9" s="6" t="s">
        <v>74</v>
      </c>
      <c r="B9" s="7">
        <v>28538192398</v>
      </c>
      <c r="C9" s="7">
        <v>28129450426.779995</v>
      </c>
      <c r="D9" s="7">
        <v>21424772034.269989</v>
      </c>
      <c r="E9" s="7">
        <v>6704678392.510004</v>
      </c>
      <c r="F9" s="8">
        <f t="shared" si="0"/>
        <v>98.56773699777618</v>
      </c>
      <c r="G9" s="8">
        <f t="shared" si="1"/>
        <v>76.164915095081369</v>
      </c>
      <c r="H9" s="32">
        <f t="shared" si="2"/>
        <v>226.80845509188146</v>
      </c>
      <c r="I9" s="7">
        <v>722275619.18999994</v>
      </c>
      <c r="J9" s="7">
        <v>-174240202.22999996</v>
      </c>
      <c r="K9" s="7">
        <v>596152081.9599998</v>
      </c>
      <c r="L9" s="7">
        <v>480983963.92999977</v>
      </c>
      <c r="O9" s="7">
        <v>9386493498</v>
      </c>
    </row>
    <row r="10" spans="1:16">
      <c r="A10" s="6" t="s">
        <v>75</v>
      </c>
      <c r="B10" s="7">
        <v>1658410000.0999999</v>
      </c>
      <c r="C10" s="7">
        <v>1607391174.0600002</v>
      </c>
      <c r="D10" s="7">
        <v>1568223043.4800005</v>
      </c>
      <c r="E10" s="7">
        <v>39168130.579999998</v>
      </c>
      <c r="F10" s="8">
        <f t="shared" si="0"/>
        <v>96.923630101306472</v>
      </c>
      <c r="G10" s="8">
        <f t="shared" si="1"/>
        <v>97.563248373383331</v>
      </c>
      <c r="H10" s="32">
        <f t="shared" si="2"/>
        <v>-6.0980640582158685E-2</v>
      </c>
      <c r="I10" s="7">
        <v>58477874.109999999</v>
      </c>
      <c r="J10" s="7">
        <v>-14395752.58</v>
      </c>
      <c r="K10" s="7">
        <v>55082121.529999994</v>
      </c>
      <c r="L10" s="7">
        <v>53963782.850000009</v>
      </c>
      <c r="O10" s="7">
        <v>1494654140</v>
      </c>
    </row>
    <row r="11" spans="1:16">
      <c r="A11" s="6" t="s">
        <v>76</v>
      </c>
      <c r="B11" s="7">
        <v>18433000000</v>
      </c>
      <c r="C11" s="7">
        <v>18295118366.84</v>
      </c>
      <c r="D11" s="7">
        <v>18295118366.84</v>
      </c>
      <c r="E11" s="7">
        <v>0</v>
      </c>
      <c r="F11" s="8">
        <f t="shared" si="0"/>
        <v>99.25198484695926</v>
      </c>
      <c r="G11" s="8">
        <f t="shared" si="1"/>
        <v>100</v>
      </c>
      <c r="H11" s="32">
        <f t="shared" si="2"/>
        <v>2.993155319783483</v>
      </c>
      <c r="I11" s="7">
        <v>0</v>
      </c>
      <c r="J11" s="7">
        <v>0</v>
      </c>
      <c r="K11" s="7">
        <v>0</v>
      </c>
      <c r="L11" s="7">
        <v>0</v>
      </c>
      <c r="O11" s="7">
        <v>18433000000</v>
      </c>
    </row>
    <row r="12" spans="1:16">
      <c r="A12" s="6" t="s">
        <v>77</v>
      </c>
      <c r="B12" s="7">
        <v>74527996580.440002</v>
      </c>
      <c r="C12" s="7">
        <v>66644025950.19001</v>
      </c>
      <c r="D12" s="7">
        <v>66627296420.410011</v>
      </c>
      <c r="E12" s="7">
        <v>16729529.780000001</v>
      </c>
      <c r="F12" s="8">
        <f t="shared" si="0"/>
        <v>89.421464426806878</v>
      </c>
      <c r="G12" s="8">
        <f t="shared" si="1"/>
        <v>99.974897180142591</v>
      </c>
      <c r="H12" s="32">
        <f t="shared" si="2"/>
        <v>-2.5269637503151898</v>
      </c>
      <c r="I12" s="7">
        <v>17162036.650000006</v>
      </c>
      <c r="J12" s="7">
        <v>-17003144.790000003</v>
      </c>
      <c r="K12" s="7">
        <v>158891.86000000002</v>
      </c>
      <c r="L12" s="7">
        <v>130054.88999999997</v>
      </c>
      <c r="O12" s="7">
        <v>76732295419</v>
      </c>
    </row>
    <row r="13" spans="1:16">
      <c r="A13" s="6" t="s">
        <v>78</v>
      </c>
      <c r="B13" s="7">
        <v>76663763905.470001</v>
      </c>
      <c r="C13" s="7">
        <v>74921280779.030014</v>
      </c>
      <c r="D13" s="7">
        <v>74893300974.090012</v>
      </c>
      <c r="E13" s="7">
        <v>27979804.939999994</v>
      </c>
      <c r="F13" s="8">
        <f t="shared" si="0"/>
        <v>97.727109865635413</v>
      </c>
      <c r="G13" s="8">
        <f t="shared" si="1"/>
        <v>99.962654395855139</v>
      </c>
      <c r="H13" s="32">
        <f t="shared" si="2"/>
        <v>7.9428460102008813</v>
      </c>
      <c r="I13" s="7">
        <v>199893740.14000002</v>
      </c>
      <c r="J13" s="7">
        <v>-57074907.219999991</v>
      </c>
      <c r="K13" s="7">
        <v>142818832.91999996</v>
      </c>
      <c r="L13" s="7">
        <v>55718986.820000008</v>
      </c>
      <c r="O13" s="7">
        <v>76134520134</v>
      </c>
    </row>
    <row r="14" spans="1:16">
      <c r="A14" s="6" t="s">
        <v>79</v>
      </c>
      <c r="B14" s="7">
        <v>1168012713</v>
      </c>
      <c r="C14" s="7">
        <v>444007712.68000001</v>
      </c>
      <c r="D14" s="7">
        <v>444007712.68000001</v>
      </c>
      <c r="E14" s="7">
        <v>0</v>
      </c>
      <c r="F14" s="8">
        <f t="shared" si="0"/>
        <v>38.01394520266664</v>
      </c>
      <c r="G14" s="8">
        <f t="shared" si="1"/>
        <v>100</v>
      </c>
      <c r="H14" s="32">
        <f t="shared" si="2"/>
        <v>-5.2937761351709298</v>
      </c>
      <c r="I14" s="7">
        <v>0</v>
      </c>
      <c r="J14" s="7">
        <v>0</v>
      </c>
      <c r="K14" s="7">
        <v>0</v>
      </c>
      <c r="L14" s="7">
        <v>0</v>
      </c>
      <c r="O14" s="7">
        <v>1155005000</v>
      </c>
    </row>
    <row r="15" spans="1:16">
      <c r="A15" s="6" t="s">
        <v>80</v>
      </c>
      <c r="B15" s="7">
        <v>4478468620.0200005</v>
      </c>
      <c r="C15" s="7">
        <v>3472570671.5999999</v>
      </c>
      <c r="D15" s="7">
        <v>1321538635.1500001</v>
      </c>
      <c r="E15" s="7">
        <v>2151032036.4500012</v>
      </c>
      <c r="F15" s="8">
        <f t="shared" si="0"/>
        <v>77.53924312602399</v>
      </c>
      <c r="G15" s="8">
        <f t="shared" si="1"/>
        <v>38.056493593004291</v>
      </c>
      <c r="H15" s="32">
        <f t="shared" si="2"/>
        <v>160.3010047529408</v>
      </c>
      <c r="I15" s="7">
        <v>239467362.92000014</v>
      </c>
      <c r="J15" s="7">
        <v>-83292714.280000001</v>
      </c>
      <c r="K15" s="7">
        <v>34675843.640000008</v>
      </c>
      <c r="L15" s="7">
        <v>24556149.980000004</v>
      </c>
      <c r="O15" s="7">
        <v>10069970758</v>
      </c>
    </row>
    <row r="16" spans="1:16">
      <c r="A16" s="3" t="s">
        <v>63</v>
      </c>
      <c r="B16" s="4">
        <v>171391926459.95999</v>
      </c>
      <c r="C16" s="4">
        <v>169204410618.95001</v>
      </c>
      <c r="D16" s="4">
        <v>85829658999.589996</v>
      </c>
      <c r="E16" s="4">
        <v>83374751619.360001</v>
      </c>
      <c r="F16" s="5">
        <f t="shared" si="0"/>
        <v>98.723676262825009</v>
      </c>
      <c r="G16" s="5">
        <f t="shared" si="1"/>
        <v>50.725426533282999</v>
      </c>
      <c r="H16" s="32">
        <f t="shared" si="2"/>
        <v>239.72523059766104</v>
      </c>
      <c r="I16" s="4">
        <v>67726082261.979965</v>
      </c>
      <c r="J16" s="4">
        <v>-1682471397.4799995</v>
      </c>
      <c r="K16" s="4">
        <v>66043769839.499954</v>
      </c>
      <c r="L16" s="4">
        <v>12176607653.979998</v>
      </c>
      <c r="O16" s="4">
        <v>55186408975</v>
      </c>
      <c r="P16" s="32">
        <f>O16/O$26*100</f>
        <v>8.3289697829316722</v>
      </c>
    </row>
    <row r="17" spans="1:15">
      <c r="A17" s="6" t="s">
        <v>81</v>
      </c>
      <c r="B17" s="7">
        <v>8613525303.9599991</v>
      </c>
      <c r="C17" s="7">
        <v>7668284251.2700043</v>
      </c>
      <c r="D17" s="7">
        <v>4285054850.3200006</v>
      </c>
      <c r="E17" s="7">
        <v>3383229400.9499993</v>
      </c>
      <c r="F17" s="8">
        <f t="shared" si="0"/>
        <v>89.026083753937229</v>
      </c>
      <c r="G17" s="8">
        <f t="shared" si="1"/>
        <v>55.880229656462191</v>
      </c>
      <c r="H17" s="32">
        <f t="shared" si="2"/>
        <v>22.89988414379502</v>
      </c>
      <c r="I17" s="7">
        <v>6722160146.6099997</v>
      </c>
      <c r="J17" s="7">
        <v>-746995042.09999979</v>
      </c>
      <c r="K17" s="7">
        <v>5968965104.510006</v>
      </c>
      <c r="L17" s="7">
        <v>2037524292.9299991</v>
      </c>
      <c r="O17" s="7">
        <v>7367407452</v>
      </c>
    </row>
    <row r="18" spans="1:15">
      <c r="A18" s="6" t="s">
        <v>82</v>
      </c>
      <c r="B18" s="7">
        <v>26307655337</v>
      </c>
      <c r="C18" s="7">
        <v>26083335740.280006</v>
      </c>
      <c r="D18" s="7">
        <v>10449361074.599995</v>
      </c>
      <c r="E18" s="7">
        <v>15633974665.679998</v>
      </c>
      <c r="F18" s="8">
        <f t="shared" si="0"/>
        <v>99.147321972078203</v>
      </c>
      <c r="G18" s="8">
        <f t="shared" si="1"/>
        <v>40.061444512494781</v>
      </c>
      <c r="H18" s="32">
        <f t="shared" si="2"/>
        <v>20.283236058159488</v>
      </c>
      <c r="I18" s="7">
        <v>44672581351.099976</v>
      </c>
      <c r="J18" s="7">
        <v>-651107434.58999979</v>
      </c>
      <c r="K18" s="7">
        <v>44058833296.509956</v>
      </c>
      <c r="L18" s="7">
        <v>5948918143.9699974</v>
      </c>
      <c r="O18" s="7">
        <v>23513382155</v>
      </c>
    </row>
    <row r="19" spans="1:15">
      <c r="A19" s="6" t="s">
        <v>83</v>
      </c>
      <c r="B19" s="7">
        <v>27881547172</v>
      </c>
      <c r="C19" s="7">
        <v>27607128339.269997</v>
      </c>
      <c r="D19" s="7">
        <v>23052151916.309998</v>
      </c>
      <c r="E19" s="7">
        <v>4554976422.960001</v>
      </c>
      <c r="F19" s="8">
        <f t="shared" si="0"/>
        <v>99.015768992168447</v>
      </c>
      <c r="G19" s="8">
        <f t="shared" si="1"/>
        <v>83.500723555949378</v>
      </c>
      <c r="H19" s="32">
        <f t="shared" si="2"/>
        <v>146.96105700866079</v>
      </c>
      <c r="I19" s="7">
        <v>5527681253.619998</v>
      </c>
      <c r="J19" s="7">
        <v>-227218036.70999998</v>
      </c>
      <c r="K19" s="7">
        <v>5300622191.9099979</v>
      </c>
      <c r="L19" s="7">
        <v>2701304944.0200005</v>
      </c>
      <c r="M19" s="32">
        <f>L19/K19*100</f>
        <v>50.96203513887162</v>
      </c>
      <c r="O19" s="7">
        <v>13126823016</v>
      </c>
    </row>
    <row r="20" spans="1:15">
      <c r="A20" s="6" t="s">
        <v>84</v>
      </c>
      <c r="B20" s="7">
        <v>707673859</v>
      </c>
      <c r="C20" s="7">
        <v>704591572.62000012</v>
      </c>
      <c r="D20" s="7">
        <v>561175465.38000011</v>
      </c>
      <c r="E20" s="7">
        <v>143416107.24000001</v>
      </c>
      <c r="F20" s="8">
        <f t="shared" si="0"/>
        <v>99.564448178945682</v>
      </c>
      <c r="G20" s="8">
        <f t="shared" si="1"/>
        <v>79.645497787219895</v>
      </c>
      <c r="H20" s="32">
        <f t="shared" si="2"/>
        <v>79.405741082635018</v>
      </c>
      <c r="I20" s="7">
        <v>45948146.239999995</v>
      </c>
      <c r="J20" s="7">
        <v>-6998277.5800000001</v>
      </c>
      <c r="K20" s="7">
        <v>38949868.659999996</v>
      </c>
      <c r="L20" s="7">
        <v>7295186.2400000002</v>
      </c>
      <c r="O20" s="7">
        <v>206879479</v>
      </c>
    </row>
    <row r="21" spans="1:15">
      <c r="A21" s="6" t="s">
        <v>85</v>
      </c>
      <c r="B21" s="7">
        <v>524872207</v>
      </c>
      <c r="C21" s="7">
        <v>512563725.49000001</v>
      </c>
      <c r="D21" s="7">
        <v>355117613.49000001</v>
      </c>
      <c r="E21" s="7">
        <v>157446112</v>
      </c>
      <c r="F21" s="8">
        <f t="shared" si="0"/>
        <v>97.654956512109621</v>
      </c>
      <c r="G21" s="8">
        <f t="shared" si="1"/>
        <v>69.28262688712806</v>
      </c>
      <c r="H21" s="32">
        <f t="shared" si="2"/>
        <v>50.203075782831263</v>
      </c>
      <c r="I21" s="7">
        <v>278623288.13</v>
      </c>
      <c r="J21" s="7">
        <v>-500550.21</v>
      </c>
      <c r="K21" s="7">
        <v>249322737.92000002</v>
      </c>
      <c r="L21" s="7">
        <v>172952033.91</v>
      </c>
      <c r="O21" s="7">
        <v>453296268</v>
      </c>
    </row>
    <row r="22" spans="1:15">
      <c r="A22" s="6" t="s">
        <v>86</v>
      </c>
      <c r="B22" s="7">
        <v>10536495295</v>
      </c>
      <c r="C22" s="7">
        <v>9879808022.0200005</v>
      </c>
      <c r="D22" s="7">
        <v>7468666214.9200001</v>
      </c>
      <c r="E22" s="7">
        <v>2411141807.0999994</v>
      </c>
      <c r="F22" s="8">
        <f t="shared" si="0"/>
        <v>93.767498066538082</v>
      </c>
      <c r="G22" s="8">
        <f t="shared" si="1"/>
        <v>75.595256489538301</v>
      </c>
      <c r="H22" s="32">
        <f t="shared" si="2"/>
        <v>70.403309970299858</v>
      </c>
      <c r="I22" s="7">
        <v>4100041644.2299986</v>
      </c>
      <c r="J22" s="7">
        <v>-9014065.2899999991</v>
      </c>
      <c r="K22" s="7">
        <v>4088668198.9399986</v>
      </c>
      <c r="L22" s="7">
        <v>856594651.90999997</v>
      </c>
      <c r="O22" s="7">
        <v>7487024864</v>
      </c>
    </row>
    <row r="23" spans="1:15">
      <c r="A23" s="6" t="s">
        <v>87</v>
      </c>
      <c r="B23" s="7">
        <v>96820157286</v>
      </c>
      <c r="C23" s="7">
        <v>96748698968</v>
      </c>
      <c r="D23" s="7">
        <v>39658131864.57</v>
      </c>
      <c r="E23" s="7">
        <v>57090567103.43</v>
      </c>
      <c r="F23" s="8">
        <f t="shared" si="0"/>
        <v>99.926194792486328</v>
      </c>
      <c r="G23" s="8">
        <f t="shared" si="1"/>
        <v>40.990868391612253</v>
      </c>
      <c r="H23" s="32">
        <f t="shared" si="2"/>
        <v>2219.4175341679102</v>
      </c>
      <c r="I23" s="7">
        <v>6379046432.0500002</v>
      </c>
      <c r="J23" s="7">
        <v>-40637991</v>
      </c>
      <c r="K23" s="7">
        <v>6338408441.0500002</v>
      </c>
      <c r="L23" s="7">
        <v>452018401</v>
      </c>
      <c r="O23" s="7">
        <v>3031595741</v>
      </c>
    </row>
    <row r="24" spans="1:15">
      <c r="A24" s="3" t="s">
        <v>64</v>
      </c>
      <c r="B24" s="4">
        <v>263735357874</v>
      </c>
      <c r="C24" s="4">
        <v>236011436782.75998</v>
      </c>
      <c r="D24" s="4">
        <v>235376332472.75998</v>
      </c>
      <c r="E24" s="4">
        <v>635104310</v>
      </c>
      <c r="F24" s="8">
        <f t="shared" si="0"/>
        <v>89.48797714696822</v>
      </c>
      <c r="G24" s="8">
        <f t="shared" si="1"/>
        <v>99.730901045026641</v>
      </c>
      <c r="H24" s="32">
        <f t="shared" si="2"/>
        <v>7.3310325618856069</v>
      </c>
      <c r="I24" s="4">
        <v>752451218.98000014</v>
      </c>
      <c r="J24" s="4">
        <v>0</v>
      </c>
      <c r="K24" s="4">
        <v>752451218.98000014</v>
      </c>
      <c r="L24" s="4">
        <v>673192026.10000002</v>
      </c>
      <c r="O24" s="4">
        <v>234839746036</v>
      </c>
    </row>
    <row r="25" spans="1:15">
      <c r="A25" s="6" t="s">
        <v>88</v>
      </c>
      <c r="B25" s="7">
        <v>263735357874</v>
      </c>
      <c r="C25" s="7">
        <v>236011436782.75998</v>
      </c>
      <c r="D25" s="7">
        <v>235376332472.75998</v>
      </c>
      <c r="E25" s="7">
        <v>635104310</v>
      </c>
      <c r="F25" s="8">
        <f t="shared" si="0"/>
        <v>89.48797714696822</v>
      </c>
      <c r="G25" s="8">
        <f t="shared" si="1"/>
        <v>99.730901045026641</v>
      </c>
      <c r="H25" s="32">
        <f t="shared" si="2"/>
        <v>7.3310325618856069</v>
      </c>
      <c r="I25" s="7">
        <v>752451218.98000014</v>
      </c>
      <c r="J25" s="7">
        <v>0</v>
      </c>
      <c r="K25" s="7">
        <v>752451218.98000014</v>
      </c>
      <c r="L25" s="7">
        <v>673192026.10000002</v>
      </c>
      <c r="O25" s="7">
        <v>234839746036</v>
      </c>
    </row>
    <row r="26" spans="1:15">
      <c r="A26" s="9" t="s">
        <v>787</v>
      </c>
      <c r="B26" s="10">
        <f>B3+B16</f>
        <v>874984310416.5</v>
      </c>
      <c r="C26" s="10">
        <f>C3+C16</f>
        <v>840074477018.45972</v>
      </c>
      <c r="D26" s="10">
        <f>D3+D16</f>
        <v>713626741395.1499</v>
      </c>
      <c r="E26" s="10">
        <f>E3+E16</f>
        <v>126447735623.31001</v>
      </c>
      <c r="F26" s="11">
        <f>C26/B26*100</f>
        <v>96.010233214190677</v>
      </c>
      <c r="G26" s="11">
        <f>D26/C26*100</f>
        <v>84.948032694423688</v>
      </c>
      <c r="H26" s="32">
        <f t="shared" si="2"/>
        <v>39.249640261179735</v>
      </c>
      <c r="I26" s="10">
        <f t="shared" ref="I26:L26" si="3">I3+I16</f>
        <v>113261802237.83</v>
      </c>
      <c r="J26" s="10">
        <f t="shared" si="3"/>
        <v>-12598656067.719992</v>
      </c>
      <c r="K26" s="10">
        <f t="shared" si="3"/>
        <v>100663146170.10995</v>
      </c>
      <c r="L26" s="10">
        <f t="shared" si="3"/>
        <v>30908711315.129997</v>
      </c>
      <c r="O26" s="10">
        <f t="shared" ref="O26" si="4">O3+O16</f>
        <v>662583853865</v>
      </c>
    </row>
    <row r="27" spans="1:15">
      <c r="A27" s="9" t="s">
        <v>26</v>
      </c>
      <c r="B27" s="10">
        <f>B3+B16+B24</f>
        <v>1138719668290.5</v>
      </c>
      <c r="C27" s="10">
        <f t="shared" ref="C27:E27" si="5">C3+C16+C24</f>
        <v>1076085913801.2197</v>
      </c>
      <c r="D27" s="10">
        <f t="shared" si="5"/>
        <v>949003073867.90991</v>
      </c>
      <c r="E27" s="10">
        <f t="shared" si="5"/>
        <v>127082839933.31001</v>
      </c>
      <c r="F27" s="11">
        <f t="shared" ref="F27" si="6">C27/B27*100</f>
        <v>94.499633559214004</v>
      </c>
      <c r="G27" s="11">
        <f t="shared" ref="G27" si="7">D27/C27*100</f>
        <v>88.190270098007701</v>
      </c>
      <c r="H27" s="32">
        <f t="shared" si="2"/>
        <v>30.72339074063504</v>
      </c>
      <c r="I27" s="10">
        <f t="shared" ref="I27:L27" si="8">I3+I16+I24</f>
        <v>114014253456.81</v>
      </c>
      <c r="J27" s="10">
        <f t="shared" si="8"/>
        <v>-12598656067.719992</v>
      </c>
      <c r="K27" s="10">
        <f t="shared" si="8"/>
        <v>101415597389.08995</v>
      </c>
      <c r="L27" s="10">
        <f t="shared" si="8"/>
        <v>31581903341.229996</v>
      </c>
      <c r="O27" s="10">
        <f t="shared" ref="O27" si="9">O3+O16+O24</f>
        <v>897423599901</v>
      </c>
    </row>
    <row r="28" spans="1:15">
      <c r="B28" s="175">
        <v>2019</v>
      </c>
      <c r="C28" s="175"/>
      <c r="D28" s="175"/>
      <c r="E28" s="175"/>
    </row>
    <row r="29" spans="1:15" ht="60">
      <c r="B29" s="1" t="s">
        <v>0</v>
      </c>
      <c r="C29" s="1" t="s">
        <v>65</v>
      </c>
      <c r="D29" s="1" t="s">
        <v>66</v>
      </c>
      <c r="E29" s="1" t="s">
        <v>3</v>
      </c>
      <c r="F29" s="2" t="s">
        <v>67</v>
      </c>
      <c r="G29" s="2" t="s">
        <v>68</v>
      </c>
      <c r="H29" s="2" t="s">
        <v>786</v>
      </c>
      <c r="I29" s="2" t="s">
        <v>841</v>
      </c>
      <c r="J29" s="2" t="s">
        <v>842</v>
      </c>
      <c r="K29" s="2" t="s">
        <v>58</v>
      </c>
      <c r="L29" s="2" t="s">
        <v>847</v>
      </c>
    </row>
    <row r="30" spans="1:15">
      <c r="A30" s="3" t="s">
        <v>62</v>
      </c>
      <c r="B30" s="4">
        <v>590199195655.19995</v>
      </c>
      <c r="C30" s="4">
        <v>553480386958.58032</v>
      </c>
      <c r="D30" s="4">
        <v>539514360713.74011</v>
      </c>
      <c r="E30" s="4">
        <v>13966026244.84</v>
      </c>
      <c r="F30" s="5">
        <f>C30/B30*100</f>
        <v>93.778573578729322</v>
      </c>
      <c r="G30" s="5">
        <f>D30/C30*100</f>
        <v>97.47668994712086</v>
      </c>
      <c r="H30" s="32">
        <f>C30/C57*100-100</f>
        <v>-1.5105454722998672</v>
      </c>
      <c r="I30" s="4">
        <v>82319352668.449997</v>
      </c>
      <c r="J30" s="4">
        <v>-18472060248.700005</v>
      </c>
      <c r="K30" s="4">
        <v>63847292419.750031</v>
      </c>
      <c r="L30" s="4">
        <v>32284301755.710052</v>
      </c>
    </row>
    <row r="31" spans="1:15">
      <c r="A31" s="6" t="s">
        <v>69</v>
      </c>
      <c r="B31" s="7">
        <v>96176483363.119995</v>
      </c>
      <c r="C31" s="7">
        <v>94734860767.210144</v>
      </c>
      <c r="D31" s="7">
        <v>93038812593.840149</v>
      </c>
      <c r="E31" s="7">
        <v>1696048173.3700016</v>
      </c>
      <c r="F31" s="8">
        <f t="shared" ref="F31:F52" si="10">C31/B31*100</f>
        <v>98.501065389896908</v>
      </c>
      <c r="G31" s="8">
        <f t="shared" ref="G31:G52" si="11">D31/C31*100</f>
        <v>98.209689485333541</v>
      </c>
      <c r="H31" s="32">
        <f t="shared" ref="H31:H54" si="12">C31/C58*100-100</f>
        <v>0.47052385817178788</v>
      </c>
      <c r="I31" s="7">
        <v>1562091700.6499996</v>
      </c>
      <c r="J31" s="7">
        <v>-201762270.48999992</v>
      </c>
      <c r="K31" s="7">
        <v>1367485474.1599991</v>
      </c>
      <c r="L31" s="7">
        <v>837102580.00000036</v>
      </c>
    </row>
    <row r="32" spans="1:15">
      <c r="A32" s="6" t="s">
        <v>70</v>
      </c>
      <c r="B32" s="7">
        <v>14204735597.349998</v>
      </c>
      <c r="C32" s="7">
        <v>12537966210.400017</v>
      </c>
      <c r="D32" s="7">
        <v>10893902917.710028</v>
      </c>
      <c r="E32" s="7">
        <v>1644063292.6900008</v>
      </c>
      <c r="F32" s="8">
        <f t="shared" si="10"/>
        <v>88.266100586476739</v>
      </c>
      <c r="G32" s="8">
        <f t="shared" si="11"/>
        <v>86.887320757602069</v>
      </c>
      <c r="H32" s="32">
        <f t="shared" si="12"/>
        <v>-11.876336043470175</v>
      </c>
      <c r="I32" s="7">
        <v>4037141173.9300051</v>
      </c>
      <c r="J32" s="7">
        <v>-555140438.12999952</v>
      </c>
      <c r="K32" s="7">
        <v>3483317080.7999964</v>
      </c>
      <c r="L32" s="7">
        <v>2743912959.8100033</v>
      </c>
    </row>
    <row r="33" spans="1:13">
      <c r="A33" s="6" t="s">
        <v>71</v>
      </c>
      <c r="B33" s="7">
        <v>5282194699.7299995</v>
      </c>
      <c r="C33" s="7">
        <v>5182445895.9700012</v>
      </c>
      <c r="D33" s="7">
        <v>5165780186.8600016</v>
      </c>
      <c r="E33" s="7">
        <v>16665709.109999999</v>
      </c>
      <c r="F33" s="8">
        <f t="shared" si="10"/>
        <v>98.111603047023294</v>
      </c>
      <c r="G33" s="8">
        <f t="shared" si="11"/>
        <v>99.678420007761986</v>
      </c>
      <c r="H33" s="32">
        <f t="shared" si="12"/>
        <v>-4.4435275748881509E-2</v>
      </c>
      <c r="I33" s="7">
        <v>14388502.979999999</v>
      </c>
      <c r="J33" s="7">
        <v>-2704353.5899999989</v>
      </c>
      <c r="K33" s="7">
        <v>11684149.390000002</v>
      </c>
      <c r="L33" s="7">
        <v>11515381.610000001</v>
      </c>
    </row>
    <row r="34" spans="1:13">
      <c r="A34" s="6" t="s">
        <v>72</v>
      </c>
      <c r="B34" s="7">
        <v>276341272560.91998</v>
      </c>
      <c r="C34" s="7">
        <v>258113204982.91013</v>
      </c>
      <c r="D34" s="7">
        <v>250150579179.45999</v>
      </c>
      <c r="E34" s="7">
        <v>7962625803.4499989</v>
      </c>
      <c r="F34" s="8">
        <f t="shared" si="10"/>
        <v>93.403783875971172</v>
      </c>
      <c r="G34" s="8">
        <f t="shared" si="11"/>
        <v>96.915064533805094</v>
      </c>
      <c r="H34" s="32">
        <f t="shared" si="12"/>
        <v>-2.2450068743526543</v>
      </c>
      <c r="I34" s="7">
        <v>68619601900.550011</v>
      </c>
      <c r="J34" s="7">
        <v>-15444553730.960003</v>
      </c>
      <c r="K34" s="7">
        <v>53396671518.590027</v>
      </c>
      <c r="L34" s="7">
        <v>24287057685.780048</v>
      </c>
      <c r="M34" s="130">
        <f>C34/C54</f>
        <v>0.31355705820094476</v>
      </c>
    </row>
    <row r="35" spans="1:13">
      <c r="A35" s="6" t="s">
        <v>73</v>
      </c>
      <c r="B35" s="7">
        <v>16084497854.260004</v>
      </c>
      <c r="C35" s="7">
        <v>15349856778.710011</v>
      </c>
      <c r="D35" s="7">
        <v>13464246170.25001</v>
      </c>
      <c r="E35" s="7">
        <v>1885610608.4599996</v>
      </c>
      <c r="F35" s="8">
        <f t="shared" si="10"/>
        <v>95.432614171691881</v>
      </c>
      <c r="G35" s="8">
        <f t="shared" si="11"/>
        <v>87.71577718513106</v>
      </c>
      <c r="H35" s="32">
        <f t="shared" si="12"/>
        <v>-14.251919535899646</v>
      </c>
      <c r="I35" s="7">
        <v>2289037771.2999988</v>
      </c>
      <c r="J35" s="7">
        <v>-565160355.08000004</v>
      </c>
      <c r="K35" s="7">
        <v>2063692036.2199996</v>
      </c>
      <c r="L35" s="7">
        <v>1366453281.6500003</v>
      </c>
      <c r="M35" s="7"/>
    </row>
    <row r="36" spans="1:13">
      <c r="A36" s="6" t="s">
        <v>74</v>
      </c>
      <c r="B36" s="7">
        <v>9035333975</v>
      </c>
      <c r="C36" s="7">
        <v>8607320278.4400005</v>
      </c>
      <c r="D36" s="7">
        <v>8188753014.0299997</v>
      </c>
      <c r="E36" s="7">
        <v>418567264.40999985</v>
      </c>
      <c r="F36" s="8">
        <f t="shared" si="10"/>
        <v>95.262890140593839</v>
      </c>
      <c r="G36" s="8">
        <f t="shared" si="11"/>
        <v>95.137078081566841</v>
      </c>
      <c r="H36" s="32">
        <f t="shared" si="12"/>
        <v>0.45555401145591645</v>
      </c>
      <c r="I36" s="7">
        <v>1159984055.1200001</v>
      </c>
      <c r="J36" s="7">
        <v>-208453098.36000001</v>
      </c>
      <c r="K36" s="7">
        <v>1009916525.7599998</v>
      </c>
      <c r="L36" s="7">
        <v>697158402.89000022</v>
      </c>
    </row>
    <row r="37" spans="1:13">
      <c r="A37" s="6" t="s">
        <v>75</v>
      </c>
      <c r="B37" s="7">
        <v>1702406310.8300002</v>
      </c>
      <c r="C37" s="7">
        <v>1608371969.5899999</v>
      </c>
      <c r="D37" s="7">
        <v>1562819216.8499999</v>
      </c>
      <c r="E37" s="7">
        <v>45552752.739999995</v>
      </c>
      <c r="F37" s="8">
        <f t="shared" si="10"/>
        <v>94.476386709694808</v>
      </c>
      <c r="G37" s="8">
        <f t="shared" si="11"/>
        <v>97.167772530155943</v>
      </c>
      <c r="H37" s="32">
        <f t="shared" si="12"/>
        <v>-0.58830331267411395</v>
      </c>
      <c r="I37" s="7">
        <v>73980329.150000021</v>
      </c>
      <c r="J37" s="7">
        <v>-11985471.790000001</v>
      </c>
      <c r="K37" s="7">
        <v>61994857.359999999</v>
      </c>
      <c r="L37" s="7">
        <v>49069735.989999995</v>
      </c>
    </row>
    <row r="38" spans="1:13">
      <c r="A38" s="6" t="s">
        <v>76</v>
      </c>
      <c r="B38" s="7">
        <v>18135000000</v>
      </c>
      <c r="C38" s="7">
        <v>17763431278.549999</v>
      </c>
      <c r="D38" s="7">
        <v>17763431278.549999</v>
      </c>
      <c r="E38" s="7">
        <v>0</v>
      </c>
      <c r="F38" s="8">
        <f t="shared" si="10"/>
        <v>97.95109610449407</v>
      </c>
      <c r="G38" s="8">
        <f t="shared" si="11"/>
        <v>100</v>
      </c>
      <c r="H38" s="32">
        <f t="shared" si="12"/>
        <v>9.3612508325077357</v>
      </c>
      <c r="I38" s="7">
        <v>0</v>
      </c>
      <c r="J38" s="7">
        <v>0</v>
      </c>
      <c r="K38" s="7">
        <v>0</v>
      </c>
      <c r="L38" s="7">
        <v>0</v>
      </c>
    </row>
    <row r="39" spans="1:13">
      <c r="A39" s="6" t="s">
        <v>77</v>
      </c>
      <c r="B39" s="7">
        <v>76976312382.539993</v>
      </c>
      <c r="C39" s="7">
        <v>68371755425.239983</v>
      </c>
      <c r="D39" s="7">
        <v>68366521541.989983</v>
      </c>
      <c r="E39" s="7">
        <v>5233883.2499999991</v>
      </c>
      <c r="F39" s="8">
        <f t="shared" si="10"/>
        <v>88.821811943213163</v>
      </c>
      <c r="G39" s="8">
        <f t="shared" si="11"/>
        <v>99.992344962890826</v>
      </c>
      <c r="H39" s="32">
        <f t="shared" si="12"/>
        <v>-1.175305060432521</v>
      </c>
      <c r="I39" s="7">
        <v>213110290.61999992</v>
      </c>
      <c r="J39" s="7">
        <v>-24279181.390000001</v>
      </c>
      <c r="K39" s="7">
        <v>188831109.22999996</v>
      </c>
      <c r="L39" s="7">
        <v>176145026.85999998</v>
      </c>
    </row>
    <row r="40" spans="1:13">
      <c r="A40" s="6" t="s">
        <v>78</v>
      </c>
      <c r="B40" s="7">
        <v>72826976250.259995</v>
      </c>
      <c r="C40" s="7">
        <v>69408287393.080002</v>
      </c>
      <c r="D40" s="7">
        <v>69297482906.959976</v>
      </c>
      <c r="E40" s="7">
        <v>110804486.12</v>
      </c>
      <c r="F40" s="8">
        <f t="shared" si="10"/>
        <v>95.305738294787716</v>
      </c>
      <c r="G40" s="8">
        <f t="shared" si="11"/>
        <v>99.840358420756729</v>
      </c>
      <c r="H40" s="32">
        <f t="shared" si="12"/>
        <v>0.8428998347529415</v>
      </c>
      <c r="I40" s="7">
        <v>3532113543.7600002</v>
      </c>
      <c r="J40" s="7">
        <v>-1431572104.6900003</v>
      </c>
      <c r="K40" s="7">
        <v>2100541439.0699997</v>
      </c>
      <c r="L40" s="7">
        <v>2011452185.0499995</v>
      </c>
    </row>
    <row r="41" spans="1:13">
      <c r="A41" s="6" t="s">
        <v>79</v>
      </c>
      <c r="B41" s="7">
        <v>1192831329</v>
      </c>
      <c r="C41" s="7">
        <v>468826329</v>
      </c>
      <c r="D41" s="7">
        <v>468826329</v>
      </c>
      <c r="E41" s="7">
        <v>0</v>
      </c>
      <c r="F41" s="8">
        <f t="shared" si="10"/>
        <v>39.30365656920133</v>
      </c>
      <c r="G41" s="8">
        <f t="shared" si="11"/>
        <v>100</v>
      </c>
      <c r="H41" s="32">
        <f t="shared" si="12"/>
        <v>23.051529921259856</v>
      </c>
      <c r="I41" s="7">
        <v>0</v>
      </c>
      <c r="J41" s="7">
        <v>0</v>
      </c>
      <c r="K41" s="7">
        <v>0</v>
      </c>
      <c r="L41" s="7">
        <v>0</v>
      </c>
    </row>
    <row r="42" spans="1:13">
      <c r="A42" s="6" t="s">
        <v>80</v>
      </c>
      <c r="B42" s="7">
        <v>2241151332.1900001</v>
      </c>
      <c r="C42" s="7">
        <v>1334059649.4799998</v>
      </c>
      <c r="D42" s="7">
        <v>1153205378.2399998</v>
      </c>
      <c r="E42" s="7">
        <v>180854271.24000001</v>
      </c>
      <c r="F42" s="8">
        <f t="shared" si="10"/>
        <v>59.525638912406166</v>
      </c>
      <c r="G42" s="8">
        <f t="shared" si="11"/>
        <v>86.443314486687697</v>
      </c>
      <c r="H42" s="32">
        <f t="shared" si="12"/>
        <v>-11.086333309621466</v>
      </c>
      <c r="I42" s="7">
        <v>817903400.3900001</v>
      </c>
      <c r="J42" s="7">
        <v>-26449244.220000003</v>
      </c>
      <c r="K42" s="7">
        <v>163158229.17000002</v>
      </c>
      <c r="L42" s="7">
        <v>104434516.07000002</v>
      </c>
    </row>
    <row r="43" spans="1:13">
      <c r="A43" s="3" t="s">
        <v>63</v>
      </c>
      <c r="B43" s="4">
        <v>51953503764.800003</v>
      </c>
      <c r="C43" s="4">
        <v>49806253813.199989</v>
      </c>
      <c r="D43" s="4">
        <v>26816543282.169991</v>
      </c>
      <c r="E43" s="4">
        <v>22989710531.029999</v>
      </c>
      <c r="F43" s="5">
        <f t="shared" si="10"/>
        <v>95.86697759342492</v>
      </c>
      <c r="G43" s="5">
        <f t="shared" si="11"/>
        <v>53.841719119744134</v>
      </c>
      <c r="H43" s="32">
        <f t="shared" si="12"/>
        <v>0.35902025438304008</v>
      </c>
      <c r="I43" s="4">
        <v>57535736416.840004</v>
      </c>
      <c r="J43" s="4">
        <v>-778536499.73000002</v>
      </c>
      <c r="K43" s="4">
        <v>56757199917.110008</v>
      </c>
      <c r="L43" s="4">
        <v>12014125119.189999</v>
      </c>
    </row>
    <row r="44" spans="1:13">
      <c r="A44" s="6" t="s">
        <v>81</v>
      </c>
      <c r="B44" s="7">
        <v>6919782094.5800009</v>
      </c>
      <c r="C44" s="7">
        <v>6239456045.6200085</v>
      </c>
      <c r="D44" s="7">
        <v>2767278663.5199976</v>
      </c>
      <c r="E44" s="7">
        <v>3472177382.1000004</v>
      </c>
      <c r="F44" s="8">
        <f t="shared" si="10"/>
        <v>90.168389124668167</v>
      </c>
      <c r="G44" s="8">
        <f t="shared" si="11"/>
        <v>44.351280677144608</v>
      </c>
      <c r="H44" s="32">
        <f t="shared" si="12"/>
        <v>4.7662321404374524</v>
      </c>
      <c r="I44" s="7">
        <v>5414435226.7099972</v>
      </c>
      <c r="J44" s="7">
        <v>-186030221.21999997</v>
      </c>
      <c r="K44" s="7">
        <v>5489664241.4900017</v>
      </c>
      <c r="L44" s="7">
        <v>2244077539.0900002</v>
      </c>
    </row>
    <row r="45" spans="1:13">
      <c r="A45" s="6" t="s">
        <v>82</v>
      </c>
      <c r="B45" s="7">
        <v>22004002209.860001</v>
      </c>
      <c r="C45" s="7">
        <v>21684930165.719986</v>
      </c>
      <c r="D45" s="7">
        <v>8354173058.7399969</v>
      </c>
      <c r="E45" s="7">
        <v>13330757106.979996</v>
      </c>
      <c r="F45" s="8">
        <f t="shared" si="10"/>
        <v>98.549936320234337</v>
      </c>
      <c r="G45" s="8">
        <f t="shared" si="11"/>
        <v>38.525247694578503</v>
      </c>
      <c r="H45" s="32">
        <f t="shared" si="12"/>
        <v>-4.8115692012780329</v>
      </c>
      <c r="I45" s="7">
        <v>35842542765.700012</v>
      </c>
      <c r="J45" s="7">
        <v>-255381847.01999998</v>
      </c>
      <c r="K45" s="7">
        <v>35807349682.680016</v>
      </c>
      <c r="L45" s="7">
        <v>4459383843.6499996</v>
      </c>
    </row>
    <row r="46" spans="1:13">
      <c r="A46" s="6" t="s">
        <v>83</v>
      </c>
      <c r="B46" s="7">
        <v>11969906156.299999</v>
      </c>
      <c r="C46" s="7">
        <v>11178737519.859995</v>
      </c>
      <c r="D46" s="7">
        <v>8141874754.7700014</v>
      </c>
      <c r="E46" s="7">
        <v>3036862765.0900002</v>
      </c>
      <c r="F46" s="8">
        <f t="shared" si="10"/>
        <v>93.390352220734869</v>
      </c>
      <c r="G46" s="8">
        <f t="shared" si="11"/>
        <v>72.833580181172124</v>
      </c>
      <c r="H46" s="32">
        <f t="shared" si="12"/>
        <v>-18.885699267306165</v>
      </c>
      <c r="I46" s="7">
        <v>6468245475.0599976</v>
      </c>
      <c r="J46" s="7">
        <v>-337124431.49000007</v>
      </c>
      <c r="K46" s="7">
        <v>6272721043.5699997</v>
      </c>
      <c r="L46" s="7">
        <v>3842722214.6199999</v>
      </c>
      <c r="M46" s="32">
        <f>L46/K46*100</f>
        <v>61.26084976406009</v>
      </c>
    </row>
    <row r="47" spans="1:13">
      <c r="A47" s="6" t="s">
        <v>84</v>
      </c>
      <c r="B47" s="7">
        <v>393541681.06</v>
      </c>
      <c r="C47" s="7">
        <v>392736357.46999997</v>
      </c>
      <c r="D47" s="7">
        <v>350971313.53000003</v>
      </c>
      <c r="E47" s="7">
        <v>41765043.939999998</v>
      </c>
      <c r="F47" s="8">
        <f t="shared" si="10"/>
        <v>99.795365109019485</v>
      </c>
      <c r="G47" s="8">
        <f t="shared" si="11"/>
        <v>89.365628329129095</v>
      </c>
      <c r="H47" s="32">
        <f t="shared" si="12"/>
        <v>395.59882722320862</v>
      </c>
      <c r="I47" s="7">
        <v>4577774.0199999996</v>
      </c>
      <c r="J47" s="7">
        <v>0</v>
      </c>
      <c r="K47" s="7">
        <v>4577774.0199999996</v>
      </c>
      <c r="L47" s="7">
        <v>394671.72</v>
      </c>
    </row>
    <row r="48" spans="1:13">
      <c r="A48" s="6" t="s">
        <v>85</v>
      </c>
      <c r="B48" s="7">
        <v>363623073</v>
      </c>
      <c r="C48" s="7">
        <v>341247156.76999998</v>
      </c>
      <c r="D48" s="7">
        <v>325946146.28000003</v>
      </c>
      <c r="E48" s="7">
        <v>15301010.49</v>
      </c>
      <c r="F48" s="8">
        <f t="shared" si="10"/>
        <v>93.846398127216744</v>
      </c>
      <c r="G48" s="8">
        <f t="shared" si="11"/>
        <v>95.516150043614047</v>
      </c>
      <c r="H48" s="32">
        <f t="shared" si="12"/>
        <v>-36.333977055795621</v>
      </c>
      <c r="I48" s="7">
        <v>478949814.01999998</v>
      </c>
      <c r="J48" s="7">
        <v>0</v>
      </c>
      <c r="K48" s="7">
        <v>478949814.01999998</v>
      </c>
      <c r="L48" s="7">
        <v>215627536.38000003</v>
      </c>
    </row>
    <row r="49" spans="1:13">
      <c r="A49" s="6" t="s">
        <v>86</v>
      </c>
      <c r="B49" s="7">
        <v>6108778729</v>
      </c>
      <c r="C49" s="7">
        <v>5797896780.1400003</v>
      </c>
      <c r="D49" s="7">
        <v>3167133867.71</v>
      </c>
      <c r="E49" s="7">
        <v>2630762912.4299994</v>
      </c>
      <c r="F49" s="8">
        <f t="shared" si="10"/>
        <v>94.910898517503014</v>
      </c>
      <c r="G49" s="8">
        <f t="shared" si="11"/>
        <v>54.625564886885137</v>
      </c>
      <c r="H49" s="32">
        <f t="shared" si="12"/>
        <v>83.614832909311588</v>
      </c>
      <c r="I49" s="7">
        <v>3090737975.2800002</v>
      </c>
      <c r="J49" s="7">
        <v>0</v>
      </c>
      <c r="K49" s="7">
        <v>2467689975.2799997</v>
      </c>
      <c r="L49" s="7">
        <v>980134049.73000002</v>
      </c>
    </row>
    <row r="50" spans="1:13">
      <c r="A50" s="6" t="s">
        <v>87</v>
      </c>
      <c r="B50" s="7">
        <v>4193869821</v>
      </c>
      <c r="C50" s="7">
        <v>4171249787.6199999</v>
      </c>
      <c r="D50" s="7">
        <v>3709165477.6199999</v>
      </c>
      <c r="E50" s="7">
        <v>462084310</v>
      </c>
      <c r="F50" s="8">
        <f t="shared" si="10"/>
        <v>99.460640545714256</v>
      </c>
      <c r="G50" s="8">
        <f t="shared" si="11"/>
        <v>88.922161617569955</v>
      </c>
      <c r="H50" s="32">
        <f t="shared" si="12"/>
        <v>24.99701193208108</v>
      </c>
      <c r="I50" s="7">
        <v>6236247386.0500002</v>
      </c>
      <c r="J50" s="7">
        <v>0</v>
      </c>
      <c r="K50" s="7">
        <v>6236247386.0500002</v>
      </c>
      <c r="L50" s="7">
        <v>271785264</v>
      </c>
    </row>
    <row r="51" spans="1:13">
      <c r="A51" s="3" t="s">
        <v>64</v>
      </c>
      <c r="B51" s="4">
        <v>228958922936</v>
      </c>
      <c r="C51" s="4">
        <v>219891145318.73993</v>
      </c>
      <c r="D51" s="4">
        <v>219222968223.73993</v>
      </c>
      <c r="E51" s="4">
        <v>668177095</v>
      </c>
      <c r="F51" s="8">
        <f t="shared" si="10"/>
        <v>96.039561375909017</v>
      </c>
      <c r="G51" s="8">
        <f t="shared" si="11"/>
        <v>99.696132786960817</v>
      </c>
      <c r="H51" s="32">
        <f t="shared" si="12"/>
        <v>7.2094480782630228</v>
      </c>
      <c r="I51" s="4">
        <v>509394765.68999988</v>
      </c>
      <c r="J51" s="4">
        <v>-0.63</v>
      </c>
      <c r="K51" s="4">
        <v>509394765.05999988</v>
      </c>
      <c r="L51" s="4">
        <v>425120641.07999998</v>
      </c>
    </row>
    <row r="52" spans="1:13">
      <c r="A52" s="6" t="s">
        <v>88</v>
      </c>
      <c r="B52" s="7">
        <v>228958922936</v>
      </c>
      <c r="C52" s="7">
        <v>219891145318.73993</v>
      </c>
      <c r="D52" s="7">
        <v>219222968223.73993</v>
      </c>
      <c r="E52" s="7">
        <v>668177095</v>
      </c>
      <c r="F52" s="8">
        <f t="shared" si="10"/>
        <v>96.039561375909017</v>
      </c>
      <c r="G52" s="8">
        <f t="shared" si="11"/>
        <v>99.696132786960817</v>
      </c>
      <c r="H52" s="32">
        <f t="shared" si="12"/>
        <v>7.2094480782630228</v>
      </c>
      <c r="I52" s="7">
        <v>509394765.68999988</v>
      </c>
      <c r="J52" s="7">
        <v>-0.63</v>
      </c>
      <c r="K52" s="7">
        <v>509394765.05999988</v>
      </c>
      <c r="L52" s="7">
        <v>425120641.07999998</v>
      </c>
    </row>
    <row r="53" spans="1:13">
      <c r="A53" s="9" t="s">
        <v>787</v>
      </c>
      <c r="B53" s="10">
        <f>B30+B43</f>
        <v>642152699420</v>
      </c>
      <c r="C53" s="10">
        <f>C30+C43</f>
        <v>603286640771.78027</v>
      </c>
      <c r="D53" s="10">
        <f>D30+D43</f>
        <v>566330903995.91016</v>
      </c>
      <c r="E53" s="10">
        <f>E30+E43</f>
        <v>36955736775.869995</v>
      </c>
      <c r="F53" s="11">
        <f>C53/B53*100</f>
        <v>93.947536359603561</v>
      </c>
      <c r="G53" s="11">
        <f>D53/C53*100</f>
        <v>93.87426568428684</v>
      </c>
      <c r="H53" s="32">
        <f t="shared" si="12"/>
        <v>-1.3588395039206773</v>
      </c>
      <c r="I53" s="10">
        <f t="shared" ref="I53:L53" si="13">I30+I43</f>
        <v>139855089085.29001</v>
      </c>
      <c r="J53" s="10">
        <f t="shared" si="13"/>
        <v>-19250596748.430004</v>
      </c>
      <c r="K53" s="10">
        <f t="shared" si="13"/>
        <v>120604492336.86005</v>
      </c>
      <c r="L53" s="10">
        <f t="shared" si="13"/>
        <v>44298426874.900055</v>
      </c>
    </row>
    <row r="54" spans="1:13">
      <c r="A54" s="9" t="s">
        <v>26</v>
      </c>
      <c r="B54" s="10">
        <f>B30+B43+B51</f>
        <v>871111622356</v>
      </c>
      <c r="C54" s="10">
        <f t="shared" ref="C54:E54" si="14">C30+C43+C51</f>
        <v>823177786090.52026</v>
      </c>
      <c r="D54" s="10">
        <f t="shared" si="14"/>
        <v>785553872219.65015</v>
      </c>
      <c r="E54" s="10">
        <f t="shared" si="14"/>
        <v>37623913870.869995</v>
      </c>
      <c r="F54" s="11">
        <f t="shared" ref="F54" si="15">C54/B54*100</f>
        <v>94.497394474448825</v>
      </c>
      <c r="G54" s="11">
        <f t="shared" ref="G54" si="16">D54/C54*100</f>
        <v>95.429430372561967</v>
      </c>
      <c r="H54" s="32">
        <f t="shared" si="12"/>
        <v>0.79297756648783491</v>
      </c>
      <c r="I54" s="10">
        <f t="shared" ref="I54:L54" si="17">I30+I43+I51</f>
        <v>140364483850.98001</v>
      </c>
      <c r="J54" s="10">
        <f t="shared" si="17"/>
        <v>-19250596749.060005</v>
      </c>
      <c r="K54" s="10">
        <f t="shared" si="17"/>
        <v>121113887101.92004</v>
      </c>
      <c r="L54" s="10">
        <f t="shared" si="17"/>
        <v>44723547515.980057</v>
      </c>
    </row>
    <row r="55" spans="1:13">
      <c r="B55" s="175">
        <v>2018</v>
      </c>
      <c r="C55" s="175"/>
      <c r="D55" s="175"/>
      <c r="E55" s="175"/>
    </row>
    <row r="56" spans="1:13" ht="60">
      <c r="B56" s="1" t="s">
        <v>0</v>
      </c>
      <c r="C56" s="1" t="s">
        <v>65</v>
      </c>
      <c r="D56" s="1" t="s">
        <v>66</v>
      </c>
      <c r="E56" s="1" t="s">
        <v>3</v>
      </c>
      <c r="F56" s="2" t="s">
        <v>67</v>
      </c>
      <c r="G56" s="2" t="s">
        <v>68</v>
      </c>
      <c r="H56" s="2" t="s">
        <v>786</v>
      </c>
      <c r="I56" s="2" t="s">
        <v>841</v>
      </c>
      <c r="J56" s="2" t="s">
        <v>842</v>
      </c>
      <c r="K56" s="2" t="s">
        <v>58</v>
      </c>
      <c r="L56" s="2" t="s">
        <v>847</v>
      </c>
    </row>
    <row r="57" spans="1:13">
      <c r="A57" s="3" t="s">
        <v>62</v>
      </c>
      <c r="B57" s="4">
        <v>576117563334.53992</v>
      </c>
      <c r="C57" s="4">
        <v>561969187069.5802</v>
      </c>
      <c r="D57" s="4">
        <v>516748911358.39026</v>
      </c>
      <c r="E57" s="4">
        <v>45220275711.190018</v>
      </c>
      <c r="F57" s="5">
        <f>C57/B57*100</f>
        <v>97.54418591527228</v>
      </c>
      <c r="G57" s="5">
        <f>D57/C57*100</f>
        <v>91.953246414275199</v>
      </c>
      <c r="H57" s="32">
        <f>C57/C84*100-100</f>
        <v>2.3828666982000897</v>
      </c>
      <c r="I57" s="4">
        <v>87211420097.460022</v>
      </c>
      <c r="J57" s="4">
        <v>-13820441272.989998</v>
      </c>
      <c r="K57" s="4">
        <v>73390978824.470001</v>
      </c>
      <c r="L57" s="4">
        <v>36292231273.270012</v>
      </c>
      <c r="M57" s="7"/>
    </row>
    <row r="58" spans="1:13">
      <c r="A58" s="6" t="s">
        <v>69</v>
      </c>
      <c r="B58" s="7">
        <v>95326025541.779999</v>
      </c>
      <c r="C58" s="7">
        <v>94291198183.600266</v>
      </c>
      <c r="D58" s="7">
        <v>93283281647.500107</v>
      </c>
      <c r="E58" s="7">
        <v>1007916536.0999993</v>
      </c>
      <c r="F58" s="8">
        <f t="shared" ref="F58:F70" si="18">C58/B58*100</f>
        <v>98.914433542887835</v>
      </c>
      <c r="G58" s="8">
        <f t="shared" ref="G58:G70" si="19">D58/C58*100</f>
        <v>98.931059785519338</v>
      </c>
      <c r="H58" s="32">
        <f t="shared" ref="H58:H81" si="20">C58/C85*100-100</f>
        <v>3.202479157675171</v>
      </c>
      <c r="I58" s="7">
        <v>2152779644.4600015</v>
      </c>
      <c r="J58" s="7">
        <v>-177985427.82000011</v>
      </c>
      <c r="K58" s="7">
        <v>1989941709.6399996</v>
      </c>
      <c r="L58" s="7">
        <v>1664407064.0800006</v>
      </c>
    </row>
    <row r="59" spans="1:13">
      <c r="A59" s="6" t="s">
        <v>70</v>
      </c>
      <c r="B59" s="7">
        <v>14921745602.17</v>
      </c>
      <c r="C59" s="7">
        <v>14227695090.599979</v>
      </c>
      <c r="D59" s="7">
        <v>10908201625.219997</v>
      </c>
      <c r="E59" s="7">
        <v>3319493465.380003</v>
      </c>
      <c r="F59" s="8">
        <f t="shared" si="18"/>
        <v>95.348731106439132</v>
      </c>
      <c r="G59" s="8">
        <f t="shared" si="19"/>
        <v>76.668789679270532</v>
      </c>
      <c r="H59" s="32">
        <f t="shared" si="20"/>
        <v>6.4476756232070045</v>
      </c>
      <c r="I59" s="7">
        <v>4344617686.5899992</v>
      </c>
      <c r="J59" s="7">
        <v>-595362416.07000017</v>
      </c>
      <c r="K59" s="7">
        <v>3760291694.5199995</v>
      </c>
      <c r="L59" s="7">
        <v>3042970703.9699988</v>
      </c>
    </row>
    <row r="60" spans="1:13">
      <c r="A60" s="6" t="s">
        <v>71</v>
      </c>
      <c r="B60" s="7">
        <v>5266054152.7200003</v>
      </c>
      <c r="C60" s="7">
        <v>5184749753.8200006</v>
      </c>
      <c r="D60" s="7">
        <v>5173221768.3699999</v>
      </c>
      <c r="E60" s="7">
        <v>11527985.450000003</v>
      </c>
      <c r="F60" s="8">
        <f t="shared" si="18"/>
        <v>98.456066030805928</v>
      </c>
      <c r="G60" s="8">
        <f t="shared" si="19"/>
        <v>99.77765589474194</v>
      </c>
      <c r="H60" s="32">
        <f t="shared" si="20"/>
        <v>4.7298268411846607</v>
      </c>
      <c r="I60" s="7">
        <v>11484025.699999999</v>
      </c>
      <c r="J60" s="7">
        <v>-251455.57000000018</v>
      </c>
      <c r="K60" s="7">
        <v>11232570.130000001</v>
      </c>
      <c r="L60" s="7">
        <v>8372052.5999999978</v>
      </c>
    </row>
    <row r="61" spans="1:13">
      <c r="A61" s="6" t="s">
        <v>72</v>
      </c>
      <c r="B61" s="7">
        <v>264421794869.85001</v>
      </c>
      <c r="C61" s="7">
        <v>264040942288.38998</v>
      </c>
      <c r="D61" s="7">
        <v>229984370870.37009</v>
      </c>
      <c r="E61" s="7">
        <v>34056571418.02002</v>
      </c>
      <c r="F61" s="8">
        <f t="shared" si="18"/>
        <v>99.855967779945104</v>
      </c>
      <c r="G61" s="8">
        <f t="shared" si="19"/>
        <v>87.101783866222263</v>
      </c>
      <c r="H61" s="32">
        <f t="shared" si="20"/>
        <v>0.31362104525993573</v>
      </c>
      <c r="I61" s="7">
        <v>71029066774.200012</v>
      </c>
      <c r="J61" s="7">
        <v>-10395864757.119999</v>
      </c>
      <c r="K61" s="7">
        <v>60854762255.080017</v>
      </c>
      <c r="L61" s="7">
        <v>25924585481.530006</v>
      </c>
      <c r="M61" s="130">
        <f>C61/C81</f>
        <v>0.32330163935912465</v>
      </c>
    </row>
    <row r="62" spans="1:13">
      <c r="A62" s="6" t="s">
        <v>73</v>
      </c>
      <c r="B62" s="7">
        <v>18094843232.040001</v>
      </c>
      <c r="C62" s="7">
        <v>17901108334.590004</v>
      </c>
      <c r="D62" s="7">
        <v>16399147240.26</v>
      </c>
      <c r="E62" s="7">
        <v>1501961094.3299999</v>
      </c>
      <c r="F62" s="8">
        <f t="shared" si="18"/>
        <v>98.929336413885267</v>
      </c>
      <c r="G62" s="8">
        <f t="shared" si="19"/>
        <v>91.609675410835933</v>
      </c>
      <c r="H62" s="32">
        <f t="shared" si="20"/>
        <v>17.676837389116386</v>
      </c>
      <c r="I62" s="7">
        <v>1221781612.0700002</v>
      </c>
      <c r="J62" s="7">
        <v>-78310734.820000008</v>
      </c>
      <c r="K62" s="7">
        <v>1485389243.2500005</v>
      </c>
      <c r="L62" s="7">
        <v>1057507926.2799997</v>
      </c>
    </row>
    <row r="63" spans="1:13">
      <c r="A63" s="6" t="s">
        <v>74</v>
      </c>
      <c r="B63" s="7">
        <v>8739140728</v>
      </c>
      <c r="C63" s="7">
        <v>8568287102.829998</v>
      </c>
      <c r="D63" s="7">
        <v>7800754102.3400002</v>
      </c>
      <c r="E63" s="7">
        <v>767533000.49000013</v>
      </c>
      <c r="F63" s="8">
        <f t="shared" si="18"/>
        <v>98.044960820660648</v>
      </c>
      <c r="G63" s="8">
        <f t="shared" si="19"/>
        <v>91.042165239345323</v>
      </c>
      <c r="H63" s="32">
        <f t="shared" si="20"/>
        <v>22.844279710572508</v>
      </c>
      <c r="I63" s="7">
        <v>1268412400</v>
      </c>
      <c r="J63" s="7">
        <v>-215207545.31000006</v>
      </c>
      <c r="K63" s="7">
        <v>1109890954.6899998</v>
      </c>
      <c r="L63" s="7">
        <v>726489668.14999986</v>
      </c>
    </row>
    <row r="64" spans="1:13">
      <c r="A64" s="6" t="s">
        <v>75</v>
      </c>
      <c r="B64" s="7">
        <v>1740270283.3900001</v>
      </c>
      <c r="C64" s="7">
        <v>1617890070.4700005</v>
      </c>
      <c r="D64" s="7">
        <v>1563548469.8800001</v>
      </c>
      <c r="E64" s="7">
        <v>54341600.589999996</v>
      </c>
      <c r="F64" s="8">
        <f t="shared" si="18"/>
        <v>92.967746786918283</v>
      </c>
      <c r="G64" s="8">
        <f t="shared" si="19"/>
        <v>96.641205630601718</v>
      </c>
      <c r="H64" s="32">
        <f t="shared" si="20"/>
        <v>-3.1296340942075176</v>
      </c>
      <c r="I64" s="7">
        <v>89682541.810000002</v>
      </c>
      <c r="J64" s="7">
        <v>-12395094.66</v>
      </c>
      <c r="K64" s="7">
        <v>77287447.150000006</v>
      </c>
      <c r="L64" s="7">
        <v>57648718.589999996</v>
      </c>
    </row>
    <row r="65" spans="1:12">
      <c r="A65" s="6" t="s">
        <v>76</v>
      </c>
      <c r="B65" s="7">
        <v>16950000000</v>
      </c>
      <c r="C65" s="7">
        <v>16242893294.77</v>
      </c>
      <c r="D65" s="7">
        <v>16242893294.77</v>
      </c>
      <c r="E65" s="7">
        <v>0</v>
      </c>
      <c r="F65" s="8">
        <f t="shared" si="18"/>
        <v>95.828279025191748</v>
      </c>
      <c r="G65" s="8">
        <f t="shared" si="19"/>
        <v>100</v>
      </c>
      <c r="H65" s="32">
        <f t="shared" si="20"/>
        <v>6.5079166285022154</v>
      </c>
      <c r="I65" s="7">
        <v>0</v>
      </c>
      <c r="J65" s="7">
        <v>0</v>
      </c>
      <c r="K65" s="7">
        <v>0</v>
      </c>
      <c r="L65" s="7">
        <v>0</v>
      </c>
    </row>
    <row r="66" spans="1:12">
      <c r="A66" s="6" t="s">
        <v>77</v>
      </c>
      <c r="B66" s="7">
        <v>75350623561.800003</v>
      </c>
      <c r="C66" s="7">
        <v>69184888925.839996</v>
      </c>
      <c r="D66" s="7">
        <v>68996321970.789978</v>
      </c>
      <c r="E66" s="7">
        <v>188566955.04999998</v>
      </c>
      <c r="F66" s="8">
        <f t="shared" si="18"/>
        <v>91.817274569860615</v>
      </c>
      <c r="G66" s="8">
        <f t="shared" si="19"/>
        <v>99.727444882867204</v>
      </c>
      <c r="H66" s="32">
        <f t="shared" si="20"/>
        <v>-1.9765316750785189</v>
      </c>
      <c r="I66" s="7">
        <v>213960686.75</v>
      </c>
      <c r="J66" s="7">
        <v>-3982825.07</v>
      </c>
      <c r="K66" s="7">
        <v>209977861.68000001</v>
      </c>
      <c r="L66" s="7">
        <v>185434526.11000001</v>
      </c>
    </row>
    <row r="67" spans="1:12">
      <c r="A67" s="6" t="s">
        <v>78</v>
      </c>
      <c r="B67" s="7">
        <v>71592667852.460007</v>
      </c>
      <c r="C67" s="7">
        <v>68828135155.589996</v>
      </c>
      <c r="D67" s="7">
        <v>65549045653.059982</v>
      </c>
      <c r="E67" s="7">
        <v>3279089502.5300012</v>
      </c>
      <c r="F67" s="8">
        <f t="shared" si="18"/>
        <v>96.138525382840555</v>
      </c>
      <c r="G67" s="8">
        <f t="shared" si="19"/>
        <v>95.235829802569199</v>
      </c>
      <c r="H67" s="32">
        <f t="shared" si="20"/>
        <v>7.3002298456124493</v>
      </c>
      <c r="I67" s="7">
        <v>5845780336.8600006</v>
      </c>
      <c r="J67" s="7">
        <v>-2082805823.4000003</v>
      </c>
      <c r="K67" s="7">
        <v>3762974513.46</v>
      </c>
      <c r="L67" s="7">
        <v>3509950472.2299995</v>
      </c>
    </row>
    <row r="68" spans="1:12">
      <c r="A68" s="6" t="s">
        <v>79</v>
      </c>
      <c r="B68" s="7">
        <v>1105005000</v>
      </c>
      <c r="C68" s="7">
        <v>381000000</v>
      </c>
      <c r="D68" s="7">
        <v>381000000</v>
      </c>
      <c r="E68" s="7">
        <v>0</v>
      </c>
      <c r="F68" s="8">
        <f t="shared" si="18"/>
        <v>34.479481993294151</v>
      </c>
      <c r="G68" s="8">
        <f t="shared" si="19"/>
        <v>100</v>
      </c>
      <c r="H68" s="32">
        <f t="shared" si="20"/>
        <v>-1.650351247252047</v>
      </c>
      <c r="I68" s="7">
        <v>0</v>
      </c>
      <c r="J68" s="7">
        <v>0</v>
      </c>
      <c r="K68" s="7">
        <v>0</v>
      </c>
      <c r="L68" s="7">
        <v>0</v>
      </c>
    </row>
    <row r="69" spans="1:12">
      <c r="A69" s="6" t="s">
        <v>80</v>
      </c>
      <c r="B69" s="7">
        <v>2609392510.3299999</v>
      </c>
      <c r="C69" s="7">
        <v>1500398869.0799994</v>
      </c>
      <c r="D69" s="7">
        <v>467124715.82999992</v>
      </c>
      <c r="E69" s="7">
        <v>1033274153.2500001</v>
      </c>
      <c r="F69" s="8">
        <f t="shared" si="18"/>
        <v>57.499930084885918</v>
      </c>
      <c r="G69" s="8">
        <f t="shared" si="19"/>
        <v>31.133368963176245</v>
      </c>
      <c r="H69" s="32">
        <f t="shared" si="20"/>
        <v>-15.34715206244843</v>
      </c>
      <c r="I69" s="7">
        <v>1033854389.02</v>
      </c>
      <c r="J69" s="7">
        <v>-258275193.15000001</v>
      </c>
      <c r="K69" s="7">
        <v>129230574.87000002</v>
      </c>
      <c r="L69" s="7">
        <v>114864659.73</v>
      </c>
    </row>
    <row r="70" spans="1:12">
      <c r="A70" s="3" t="s">
        <v>63</v>
      </c>
      <c r="B70" s="4">
        <v>52234491595.459999</v>
      </c>
      <c r="C70" s="4">
        <v>49628078957.879997</v>
      </c>
      <c r="D70" s="4">
        <v>26963844620.549999</v>
      </c>
      <c r="E70" s="4">
        <v>22664234337.330006</v>
      </c>
      <c r="F70" s="5">
        <f t="shared" si="18"/>
        <v>95.010169414941643</v>
      </c>
      <c r="G70" s="5">
        <f t="shared" si="19"/>
        <v>54.331832274697902</v>
      </c>
      <c r="H70" s="32">
        <f t="shared" si="20"/>
        <v>-21.450402842768327</v>
      </c>
      <c r="I70" s="4">
        <v>50218793198.990005</v>
      </c>
      <c r="J70" s="4">
        <v>-3709618111.7999997</v>
      </c>
      <c r="K70" s="4">
        <v>46509175087.190002</v>
      </c>
      <c r="L70" s="4">
        <v>11637343601.620003</v>
      </c>
    </row>
    <row r="71" spans="1:12">
      <c r="A71" s="6" t="s">
        <v>81</v>
      </c>
      <c r="B71" s="7">
        <v>6372775216.4899988</v>
      </c>
      <c r="C71" s="7">
        <v>5955598400.4999981</v>
      </c>
      <c r="D71" s="7">
        <v>2679400563.1100011</v>
      </c>
      <c r="E71" s="7">
        <v>3276197837.3899984</v>
      </c>
      <c r="F71" s="8">
        <f t="shared" ref="F71:G74" si="21">C71/B71*100</f>
        <v>93.453765403328106</v>
      </c>
      <c r="G71" s="8">
        <f t="shared" si="21"/>
        <v>44.989611167956753</v>
      </c>
      <c r="H71" s="32">
        <f t="shared" si="20"/>
        <v>20.941275160926565</v>
      </c>
      <c r="I71" s="7">
        <v>4747364011.9600067</v>
      </c>
      <c r="J71" s="7">
        <v>-717715125.61999989</v>
      </c>
      <c r="K71" s="7">
        <v>4050240886.3400016</v>
      </c>
      <c r="L71" s="7">
        <v>1902003497.0200012</v>
      </c>
    </row>
    <row r="72" spans="1:12">
      <c r="A72" s="6" t="s">
        <v>82</v>
      </c>
      <c r="B72" s="7">
        <v>22944073811</v>
      </c>
      <c r="C72" s="7">
        <v>22781056462.179996</v>
      </c>
      <c r="D72" s="7">
        <v>10020425575.509996</v>
      </c>
      <c r="E72" s="7">
        <v>12760630886.670002</v>
      </c>
      <c r="F72" s="8">
        <f t="shared" si="21"/>
        <v>99.289501288381274</v>
      </c>
      <c r="G72" s="8">
        <f t="shared" si="21"/>
        <v>43.985780870810011</v>
      </c>
      <c r="H72" s="32">
        <f t="shared" si="20"/>
        <v>12.787938441331107</v>
      </c>
      <c r="I72" s="7">
        <v>28212415870.189995</v>
      </c>
      <c r="J72" s="7">
        <v>-1702355568.9499998</v>
      </c>
      <c r="K72" s="7">
        <v>26855131963.240002</v>
      </c>
      <c r="L72" s="7">
        <v>3772890678.1500006</v>
      </c>
    </row>
    <row r="73" spans="1:12">
      <c r="A73" s="6" t="s">
        <v>83</v>
      </c>
      <c r="B73" s="7">
        <v>15126390222.969999</v>
      </c>
      <c r="C73" s="7">
        <v>13781463217.810009</v>
      </c>
      <c r="D73" s="7">
        <v>9572066036.2700024</v>
      </c>
      <c r="E73" s="7">
        <v>4209397181.5400009</v>
      </c>
      <c r="F73" s="8">
        <f t="shared" si="21"/>
        <v>91.108737872452423</v>
      </c>
      <c r="G73" s="8">
        <f t="shared" si="21"/>
        <v>69.456093921143776</v>
      </c>
      <c r="H73" s="32">
        <f t="shared" si="20"/>
        <v>26.729130331043805</v>
      </c>
      <c r="I73" s="7">
        <v>4567730469.2700014</v>
      </c>
      <c r="J73" s="7">
        <v>-922020605.71999991</v>
      </c>
      <c r="K73" s="7">
        <v>3734679863.5500002</v>
      </c>
      <c r="L73" s="7">
        <v>1485831570.0300002</v>
      </c>
    </row>
    <row r="74" spans="1:12">
      <c r="A74" s="6" t="s">
        <v>84</v>
      </c>
      <c r="B74" s="7">
        <v>85027655</v>
      </c>
      <c r="C74" s="7">
        <v>79244811.710000008</v>
      </c>
      <c r="D74" s="7">
        <v>76100131.879999995</v>
      </c>
      <c r="E74" s="7">
        <v>3144679.83</v>
      </c>
      <c r="F74" s="8">
        <f t="shared" si="21"/>
        <v>93.198867721331382</v>
      </c>
      <c r="G74" s="8">
        <f t="shared" si="21"/>
        <v>96.031689946455913</v>
      </c>
      <c r="H74" s="32">
        <f t="shared" si="20"/>
        <v>-23.503375979630832</v>
      </c>
      <c r="I74" s="7">
        <v>8782097.9600000009</v>
      </c>
      <c r="J74" s="7">
        <v>-2212697.0199999996</v>
      </c>
      <c r="K74" s="7">
        <v>6569400.9399999995</v>
      </c>
      <c r="L74" s="7">
        <v>5136306.75</v>
      </c>
    </row>
    <row r="75" spans="1:12">
      <c r="A75" s="6" t="s">
        <v>85</v>
      </c>
      <c r="B75" s="7">
        <v>555334923</v>
      </c>
      <c r="C75" s="7">
        <v>535995717.94999999</v>
      </c>
      <c r="D75" s="7">
        <v>315134385.68000001</v>
      </c>
      <c r="E75" s="7">
        <v>220861332.27000001</v>
      </c>
      <c r="F75" s="8">
        <f t="shared" ref="F75:F81" si="22">C75/B75*100</f>
        <v>96.517560079685467</v>
      </c>
      <c r="G75" s="8">
        <f t="shared" ref="G75:G81" si="23">D75/C75*100</f>
        <v>58.794198372569298</v>
      </c>
      <c r="H75" s="32">
        <f t="shared" si="20"/>
        <v>-4.3569295429268067</v>
      </c>
      <c r="I75" s="7">
        <v>357913385.58999997</v>
      </c>
      <c r="J75" s="7">
        <v>-404231.15</v>
      </c>
      <c r="K75" s="7">
        <v>357509154.44</v>
      </c>
      <c r="L75" s="7">
        <v>99420672.689999998</v>
      </c>
    </row>
    <row r="76" spans="1:12">
      <c r="A76" s="6" t="s">
        <v>86</v>
      </c>
      <c r="B76" s="7">
        <v>3800594260</v>
      </c>
      <c r="C76" s="7">
        <v>3157640746.27</v>
      </c>
      <c r="D76" s="7">
        <v>1298730119.6399999</v>
      </c>
      <c r="E76" s="7">
        <v>1858910626.6299996</v>
      </c>
      <c r="F76" s="8">
        <f t="shared" si="22"/>
        <v>83.082816271737457</v>
      </c>
      <c r="G76" s="8">
        <f t="shared" si="23"/>
        <v>41.129761869653478</v>
      </c>
      <c r="H76" s="32">
        <f t="shared" si="20"/>
        <v>6.4430358418723301</v>
      </c>
      <c r="I76" s="7">
        <v>5245504816.9700003</v>
      </c>
      <c r="J76" s="7">
        <v>-364204454.33999997</v>
      </c>
      <c r="K76" s="7">
        <v>4426666700.6300001</v>
      </c>
      <c r="L76" s="7">
        <v>3424839351.98</v>
      </c>
    </row>
    <row r="77" spans="1:12">
      <c r="A77" s="6" t="s">
        <v>87</v>
      </c>
      <c r="B77" s="7">
        <v>3350295507</v>
      </c>
      <c r="C77" s="7">
        <v>3337079601.46</v>
      </c>
      <c r="D77" s="7">
        <v>3001987808.46</v>
      </c>
      <c r="E77" s="7">
        <v>335091793</v>
      </c>
      <c r="F77" s="8">
        <f t="shared" si="22"/>
        <v>99.605530153612207</v>
      </c>
      <c r="G77" s="8">
        <f t="shared" si="23"/>
        <v>89.958531619881214</v>
      </c>
      <c r="H77" s="32">
        <f t="shared" si="20"/>
        <v>-85.831500118628938</v>
      </c>
      <c r="I77" s="7">
        <v>7079082547.0499992</v>
      </c>
      <c r="J77" s="7">
        <v>-705429</v>
      </c>
      <c r="K77" s="7">
        <v>7078377118.0499992</v>
      </c>
      <c r="L77" s="7">
        <v>947221525</v>
      </c>
    </row>
    <row r="78" spans="1:12">
      <c r="A78" s="3" t="s">
        <v>64</v>
      </c>
      <c r="B78" s="4">
        <v>225940397085</v>
      </c>
      <c r="C78" s="4">
        <v>205104260175.10989</v>
      </c>
      <c r="D78" s="4">
        <v>204687524870.08987</v>
      </c>
      <c r="E78" s="4">
        <v>416735305.01999998</v>
      </c>
      <c r="F78" s="8">
        <f t="shared" si="22"/>
        <v>90.77803828854411</v>
      </c>
      <c r="G78" s="8">
        <f t="shared" si="23"/>
        <v>99.796817821012482</v>
      </c>
      <c r="H78" s="32">
        <f t="shared" si="20"/>
        <v>-15.271505324149231</v>
      </c>
      <c r="I78" s="4">
        <v>475323966.43000001</v>
      </c>
      <c r="J78" s="4">
        <v>-3000010.93</v>
      </c>
      <c r="K78" s="4">
        <v>472323955.5</v>
      </c>
      <c r="L78" s="4">
        <v>379664494.83000004</v>
      </c>
    </row>
    <row r="79" spans="1:12">
      <c r="A79" s="6" t="s">
        <v>88</v>
      </c>
      <c r="B79" s="7">
        <v>225940397085</v>
      </c>
      <c r="C79" s="7">
        <v>205104260175.10989</v>
      </c>
      <c r="D79" s="7">
        <v>204687524870.08987</v>
      </c>
      <c r="E79" s="7">
        <v>416735305.01999998</v>
      </c>
      <c r="F79" s="8">
        <f t="shared" si="22"/>
        <v>90.77803828854411</v>
      </c>
      <c r="G79" s="8">
        <f t="shared" si="23"/>
        <v>99.796817821012482</v>
      </c>
      <c r="H79" s="32">
        <f t="shared" si="20"/>
        <v>-15.271505324149231</v>
      </c>
      <c r="I79" s="7">
        <v>475323966.43000001</v>
      </c>
      <c r="J79" s="7">
        <v>-3000010.93</v>
      </c>
      <c r="K79" s="7">
        <v>472323955.5</v>
      </c>
      <c r="L79" s="7">
        <v>379664494.83000004</v>
      </c>
    </row>
    <row r="80" spans="1:12">
      <c r="A80" s="9" t="s">
        <v>787</v>
      </c>
      <c r="B80" s="10">
        <f>B57+B70</f>
        <v>628352054929.99988</v>
      </c>
      <c r="C80" s="10">
        <f>C57+C70</f>
        <v>611597266027.46021</v>
      </c>
      <c r="D80" s="10">
        <f>D57+D70</f>
        <v>543712755978.94025</v>
      </c>
      <c r="E80" s="10">
        <f>E57+E70</f>
        <v>67884510048.52002</v>
      </c>
      <c r="F80" s="11">
        <f>C80/B80*100</f>
        <v>97.333534796125363</v>
      </c>
      <c r="G80" s="11">
        <f>D80/C80*100</f>
        <v>88.900455607093576</v>
      </c>
      <c r="H80" s="32">
        <f t="shared" si="20"/>
        <v>-7.7306727458434921E-2</v>
      </c>
      <c r="I80" s="10">
        <f t="shared" ref="I80:L80" si="24">I57+I70</f>
        <v>137430213296.45003</v>
      </c>
      <c r="J80" s="10">
        <f t="shared" si="24"/>
        <v>-17530059384.789997</v>
      </c>
      <c r="K80" s="10">
        <f t="shared" si="24"/>
        <v>119900153911.66</v>
      </c>
      <c r="L80" s="10">
        <f t="shared" si="24"/>
        <v>47929574874.890015</v>
      </c>
    </row>
    <row r="81" spans="1:12">
      <c r="A81" s="9" t="s">
        <v>26</v>
      </c>
      <c r="B81" s="10">
        <v>854292452014.99988</v>
      </c>
      <c r="C81" s="10">
        <v>816701526202.57007</v>
      </c>
      <c r="D81" s="10">
        <v>748400280849.03015</v>
      </c>
      <c r="E81" s="10">
        <v>68301245353.540009</v>
      </c>
      <c r="F81" s="11">
        <f t="shared" si="22"/>
        <v>95.599759107813142</v>
      </c>
      <c r="G81" s="11">
        <f t="shared" si="23"/>
        <v>91.636939180079509</v>
      </c>
      <c r="H81" s="32">
        <f t="shared" si="20"/>
        <v>-4.3834900020320049</v>
      </c>
      <c r="I81" s="10">
        <f t="shared" ref="I81:L81" si="25">I57+I70+I78</f>
        <v>137905537262.88004</v>
      </c>
      <c r="J81" s="10">
        <f t="shared" si="25"/>
        <v>-17533059395.719997</v>
      </c>
      <c r="K81" s="10">
        <f t="shared" si="25"/>
        <v>120372477867.16</v>
      </c>
      <c r="L81" s="10">
        <f t="shared" si="25"/>
        <v>48309239369.720016</v>
      </c>
    </row>
    <row r="82" spans="1:12">
      <c r="B82" s="175">
        <v>2017</v>
      </c>
      <c r="C82" s="175"/>
      <c r="D82" s="175"/>
      <c r="E82" s="175"/>
    </row>
    <row r="83" spans="1:12" ht="60">
      <c r="B83" s="1" t="s">
        <v>0</v>
      </c>
      <c r="C83" s="1" t="s">
        <v>65</v>
      </c>
      <c r="D83" s="1" t="s">
        <v>66</v>
      </c>
      <c r="E83" s="1" t="s">
        <v>3</v>
      </c>
      <c r="F83" s="2" t="s">
        <v>67</v>
      </c>
      <c r="G83" s="2" t="s">
        <v>68</v>
      </c>
      <c r="H83" s="2" t="s">
        <v>786</v>
      </c>
    </row>
    <row r="84" spans="1:12">
      <c r="A84" s="3" t="s">
        <v>62</v>
      </c>
      <c r="B84" s="4">
        <v>568027337999.09998</v>
      </c>
      <c r="C84" s="4">
        <v>548889873074.29993</v>
      </c>
      <c r="D84" s="4">
        <v>502433618185.44006</v>
      </c>
      <c r="E84" s="4">
        <v>46456254888.860008</v>
      </c>
      <c r="F84" s="5">
        <f>C84/B84*100</f>
        <v>96.630890162397364</v>
      </c>
      <c r="G84" s="5">
        <f>D84/C84*100</f>
        <v>91.536325013857308</v>
      </c>
      <c r="H84" s="32">
        <f>C84/C111*100-100</f>
        <v>-0.1377859080929511</v>
      </c>
    </row>
    <row r="85" spans="1:12">
      <c r="A85" s="6" t="s">
        <v>69</v>
      </c>
      <c r="B85" s="7">
        <v>92863598701.550018</v>
      </c>
      <c r="C85" s="7">
        <v>91365245247.19989</v>
      </c>
      <c r="D85" s="7">
        <v>89686396014.299835</v>
      </c>
      <c r="E85" s="7">
        <v>1678849232.8999987</v>
      </c>
      <c r="F85" s="8">
        <f t="shared" ref="F85:G108" si="26">C85/B85*100</f>
        <v>98.386500765315361</v>
      </c>
      <c r="G85" s="8">
        <f t="shared" si="26"/>
        <v>98.162485933948162</v>
      </c>
      <c r="H85" s="32">
        <f t="shared" ref="H85:H108" si="27">C85/C112*100-100</f>
        <v>1.6551806259356425</v>
      </c>
    </row>
    <row r="86" spans="1:12">
      <c r="A86" s="6" t="s">
        <v>70</v>
      </c>
      <c r="B86" s="7">
        <v>13739211747.719999</v>
      </c>
      <c r="C86" s="7">
        <v>13365904898.629984</v>
      </c>
      <c r="D86" s="7">
        <v>9662991735.0800304</v>
      </c>
      <c r="E86" s="7">
        <v>3702913163.5499992</v>
      </c>
      <c r="F86" s="8">
        <f t="shared" si="26"/>
        <v>97.282909267688041</v>
      </c>
      <c r="G86" s="8">
        <f t="shared" si="26"/>
        <v>72.295828889748378</v>
      </c>
      <c r="H86" s="32">
        <f t="shared" si="27"/>
        <v>1.8655358671574476</v>
      </c>
    </row>
    <row r="87" spans="1:12">
      <c r="A87" s="6" t="s">
        <v>71</v>
      </c>
      <c r="B87" s="7">
        <v>5043292603</v>
      </c>
      <c r="C87" s="7">
        <v>4950595174.4599991</v>
      </c>
      <c r="D87" s="7">
        <v>4939618239.9399996</v>
      </c>
      <c r="E87" s="7">
        <v>10976934.520000001</v>
      </c>
      <c r="F87" s="8">
        <f t="shared" si="26"/>
        <v>98.161966083727521</v>
      </c>
      <c r="G87" s="8">
        <f t="shared" si="26"/>
        <v>99.778270407230437</v>
      </c>
      <c r="H87" s="32">
        <f t="shared" si="27"/>
        <v>0.80333289813448516</v>
      </c>
    </row>
    <row r="88" spans="1:12">
      <c r="A88" s="6" t="s">
        <v>72</v>
      </c>
      <c r="B88" s="7">
        <v>263885125053.85999</v>
      </c>
      <c r="C88" s="7">
        <v>263215443263.94003</v>
      </c>
      <c r="D88" s="7">
        <v>230523660849.44022</v>
      </c>
      <c r="E88" s="7">
        <v>32691782414.500008</v>
      </c>
      <c r="F88" s="8">
        <f t="shared" si="26"/>
        <v>99.746222228409707</v>
      </c>
      <c r="G88" s="8">
        <f t="shared" si="26"/>
        <v>87.579838778031714</v>
      </c>
      <c r="H88" s="32">
        <f t="shared" si="27"/>
        <v>1.4335315389406418</v>
      </c>
      <c r="I88" s="53"/>
    </row>
    <row r="89" spans="1:12">
      <c r="A89" s="6" t="s">
        <v>73</v>
      </c>
      <c r="B89" s="7">
        <v>15460135352.889999</v>
      </c>
      <c r="C89" s="7">
        <v>15212091633.120003</v>
      </c>
      <c r="D89" s="7">
        <v>14511030547.75</v>
      </c>
      <c r="E89" s="7">
        <v>701061085.37000012</v>
      </c>
      <c r="F89" s="8">
        <f t="shared" si="26"/>
        <v>98.395591538442588</v>
      </c>
      <c r="G89" s="8">
        <f t="shared" si="26"/>
        <v>95.39142215102332</v>
      </c>
      <c r="H89" s="32">
        <f t="shared" si="27"/>
        <v>3.1593886467532428</v>
      </c>
      <c r="J89" s="54"/>
    </row>
    <row r="90" spans="1:12">
      <c r="A90" s="6" t="s">
        <v>74</v>
      </c>
      <c r="B90" s="7">
        <v>7156331908.4899998</v>
      </c>
      <c r="C90" s="7">
        <v>6974917450.7899981</v>
      </c>
      <c r="D90" s="7">
        <v>6028478235.8499947</v>
      </c>
      <c r="E90" s="7">
        <v>946439214.93999958</v>
      </c>
      <c r="F90" s="8">
        <f t="shared" ref="F90:G96" si="28">C90/B90*100</f>
        <v>97.464979824583338</v>
      </c>
      <c r="G90" s="8">
        <f t="shared" si="28"/>
        <v>86.430818405846409</v>
      </c>
      <c r="H90" s="32">
        <f t="shared" si="27"/>
        <v>3.1026255017358295</v>
      </c>
      <c r="J90" s="54"/>
    </row>
    <row r="91" spans="1:12">
      <c r="A91" s="6" t="s">
        <v>75</v>
      </c>
      <c r="B91" s="7">
        <v>1746705098.8699999</v>
      </c>
      <c r="C91" s="7">
        <v>1670159966.2000003</v>
      </c>
      <c r="D91" s="7">
        <v>1595268939.1400003</v>
      </c>
      <c r="E91" s="7">
        <v>74891027.060000002</v>
      </c>
      <c r="F91" s="8">
        <f t="shared" si="28"/>
        <v>95.617741499723152</v>
      </c>
      <c r="G91" s="8">
        <f t="shared" si="28"/>
        <v>95.515936881759032</v>
      </c>
      <c r="H91" s="32">
        <f t="shared" si="27"/>
        <v>13.239717756091778</v>
      </c>
      <c r="J91" s="54"/>
    </row>
    <row r="92" spans="1:12">
      <c r="A92" s="6" t="s">
        <v>76</v>
      </c>
      <c r="B92" s="7">
        <v>17200000000</v>
      </c>
      <c r="C92" s="7">
        <v>15250409367.620001</v>
      </c>
      <c r="D92" s="7">
        <v>15250409367.620001</v>
      </c>
      <c r="E92" s="7">
        <v>0</v>
      </c>
      <c r="F92" s="8">
        <f t="shared" si="28"/>
        <v>88.665170741976752</v>
      </c>
      <c r="G92" s="8">
        <f t="shared" si="28"/>
        <v>100</v>
      </c>
      <c r="H92" s="32">
        <f t="shared" si="27"/>
        <v>-5.4504122637535772</v>
      </c>
      <c r="J92" s="54"/>
    </row>
    <row r="93" spans="1:12">
      <c r="A93" s="6" t="s">
        <v>77</v>
      </c>
      <c r="B93" s="7">
        <v>77384780170</v>
      </c>
      <c r="C93" s="7">
        <v>70579923469.460052</v>
      </c>
      <c r="D93" s="7">
        <v>70372968907.210052</v>
      </c>
      <c r="E93" s="7">
        <v>206954562.24999997</v>
      </c>
      <c r="F93" s="8">
        <f t="shared" si="28"/>
        <v>91.206466328920314</v>
      </c>
      <c r="G93" s="8">
        <f t="shared" si="28"/>
        <v>99.70677984322333</v>
      </c>
      <c r="H93" s="32">
        <f t="shared" si="27"/>
        <v>-1.421923921939424</v>
      </c>
      <c r="J93" s="54"/>
    </row>
    <row r="94" spans="1:12">
      <c r="A94" s="6" t="s">
        <v>78</v>
      </c>
      <c r="B94" s="7">
        <v>69535343616</v>
      </c>
      <c r="C94" s="7">
        <v>64145375321.77002</v>
      </c>
      <c r="D94" s="7">
        <v>58962849378.430016</v>
      </c>
      <c r="E94" s="7">
        <v>5182525943.3400002</v>
      </c>
      <c r="F94" s="8">
        <f t="shared" si="28"/>
        <v>92.248591847053504</v>
      </c>
      <c r="G94" s="8">
        <f t="shared" si="28"/>
        <v>91.920655359263094</v>
      </c>
      <c r="H94" s="32">
        <f t="shared" si="27"/>
        <v>-6.5689299413695323</v>
      </c>
      <c r="J94" s="54"/>
    </row>
    <row r="95" spans="1:12">
      <c r="A95" s="6" t="s">
        <v>79</v>
      </c>
      <c r="B95" s="7">
        <v>1027393351</v>
      </c>
      <c r="C95" s="7">
        <v>387393351</v>
      </c>
      <c r="D95" s="7">
        <v>387393351</v>
      </c>
      <c r="E95" s="7">
        <v>0</v>
      </c>
      <c r="F95" s="8">
        <f t="shared" si="28"/>
        <v>37.706429637970281</v>
      </c>
      <c r="G95" s="8">
        <f t="shared" si="28"/>
        <v>100</v>
      </c>
      <c r="H95" s="32">
        <f t="shared" si="27"/>
        <v>1.8370799204543715</v>
      </c>
      <c r="J95" s="54"/>
    </row>
    <row r="96" spans="1:12">
      <c r="A96" s="6" t="s">
        <v>80</v>
      </c>
      <c r="B96" s="7">
        <v>2985420395.7199998</v>
      </c>
      <c r="C96" s="7">
        <v>1772413930.1099997</v>
      </c>
      <c r="D96" s="7">
        <v>512552619.67999995</v>
      </c>
      <c r="E96" s="7">
        <v>1259861310.4300003</v>
      </c>
      <c r="F96" s="8">
        <f t="shared" si="28"/>
        <v>59.368989796244186</v>
      </c>
      <c r="G96" s="8">
        <f t="shared" si="28"/>
        <v>28.918336229065289</v>
      </c>
      <c r="H96" s="32">
        <f t="shared" si="27"/>
        <v>-28.890065166824925</v>
      </c>
    </row>
    <row r="97" spans="1:12">
      <c r="A97" s="3" t="s">
        <v>63</v>
      </c>
      <c r="B97" s="4">
        <v>63713554268.899994</v>
      </c>
      <c r="C97" s="4">
        <v>63180564578.250015</v>
      </c>
      <c r="D97" s="4">
        <v>39846235084.029999</v>
      </c>
      <c r="E97" s="4">
        <v>23334329494.220005</v>
      </c>
      <c r="F97" s="5">
        <f t="shared" si="26"/>
        <v>99.163459491836676</v>
      </c>
      <c r="G97" s="5">
        <f t="shared" si="26"/>
        <v>63.067234916332346</v>
      </c>
      <c r="H97" s="32">
        <f t="shared" si="27"/>
        <v>47.638273001424608</v>
      </c>
    </row>
    <row r="98" spans="1:12">
      <c r="A98" s="6" t="s">
        <v>81</v>
      </c>
      <c r="B98" s="7">
        <v>5025476236.6199989</v>
      </c>
      <c r="C98" s="7">
        <v>4924372090.9800024</v>
      </c>
      <c r="D98" s="7">
        <v>2254749987.2299995</v>
      </c>
      <c r="E98" s="7">
        <v>2669622103.750001</v>
      </c>
      <c r="F98" s="8">
        <f>C98/B98*100</f>
        <v>97.98816786947944</v>
      </c>
      <c r="G98" s="8">
        <f>D98/C98*100</f>
        <v>45.787563278575895</v>
      </c>
      <c r="H98" s="32">
        <f t="shared" si="27"/>
        <v>0.17056398135663642</v>
      </c>
    </row>
    <row r="99" spans="1:12">
      <c r="A99" s="6" t="s">
        <v>82</v>
      </c>
      <c r="B99" s="7">
        <v>20296683888</v>
      </c>
      <c r="C99" s="7">
        <v>20198131801.150013</v>
      </c>
      <c r="D99" s="7">
        <v>10144458427.810007</v>
      </c>
      <c r="E99" s="7">
        <v>10053673373.340002</v>
      </c>
      <c r="F99" s="8">
        <f t="shared" si="26"/>
        <v>99.5144424212654</v>
      </c>
      <c r="G99" s="8">
        <f t="shared" si="26"/>
        <v>50.224736266115542</v>
      </c>
      <c r="H99" s="32">
        <f t="shared" si="27"/>
        <v>16.049383700461561</v>
      </c>
    </row>
    <row r="100" spans="1:12">
      <c r="A100" s="6" t="s">
        <v>83</v>
      </c>
      <c r="B100" s="7">
        <v>10988664301</v>
      </c>
      <c r="C100" s="7">
        <v>10874739834.330006</v>
      </c>
      <c r="D100" s="7">
        <v>8529295183.6899929</v>
      </c>
      <c r="E100" s="7">
        <v>2345444650.6399999</v>
      </c>
      <c r="F100" s="8">
        <f t="shared" si="26"/>
        <v>98.963254645429231</v>
      </c>
      <c r="G100" s="8">
        <f t="shared" si="26"/>
        <v>78.432176894606911</v>
      </c>
      <c r="H100" s="32">
        <f t="shared" si="27"/>
        <v>-10.090521666425005</v>
      </c>
    </row>
    <row r="101" spans="1:12">
      <c r="A101" s="6" t="s">
        <v>84</v>
      </c>
      <c r="B101" s="7">
        <v>105707852</v>
      </c>
      <c r="C101" s="7">
        <v>103592560.74999999</v>
      </c>
      <c r="D101" s="7">
        <v>95729759.319999978</v>
      </c>
      <c r="E101" s="7">
        <v>7862801.4299999978</v>
      </c>
      <c r="F101" s="8">
        <f>C101/B101*100</f>
        <v>97.998927033348465</v>
      </c>
      <c r="G101" s="8">
        <f>D101/C101*100</f>
        <v>92.409878302964913</v>
      </c>
      <c r="H101" s="32">
        <f t="shared" si="27"/>
        <v>-37.165380291334039</v>
      </c>
    </row>
    <row r="102" spans="1:12">
      <c r="A102" s="6" t="s">
        <v>85</v>
      </c>
      <c r="B102" s="7">
        <v>568093792</v>
      </c>
      <c r="C102" s="7">
        <v>560412495.52999997</v>
      </c>
      <c r="D102" s="7">
        <v>327013753.36999995</v>
      </c>
      <c r="E102" s="7">
        <v>233398742.15999997</v>
      </c>
      <c r="F102" s="8">
        <f t="shared" si="26"/>
        <v>98.647882342991693</v>
      </c>
      <c r="G102" s="8">
        <f t="shared" si="26"/>
        <v>58.352330823875121</v>
      </c>
      <c r="H102" s="32">
        <f t="shared" si="27"/>
        <v>26.677220570796962</v>
      </c>
    </row>
    <row r="103" spans="1:12">
      <c r="A103" s="6" t="s">
        <v>86</v>
      </c>
      <c r="B103" s="7">
        <v>3130955158.2800002</v>
      </c>
      <c r="C103" s="7">
        <v>2966507598.4500003</v>
      </c>
      <c r="D103" s="7">
        <v>1378520276.5999999</v>
      </c>
      <c r="E103" s="7">
        <v>1587987321.8499997</v>
      </c>
      <c r="F103" s="8">
        <f t="shared" si="26"/>
        <v>94.747687158817712</v>
      </c>
      <c r="G103" s="8">
        <f t="shared" si="26"/>
        <v>46.469467238859473</v>
      </c>
      <c r="H103" s="32">
        <f t="shared" si="27"/>
        <v>-45.639584377562102</v>
      </c>
    </row>
    <row r="104" spans="1:12">
      <c r="A104" s="6" t="s">
        <v>87</v>
      </c>
      <c r="B104" s="7">
        <v>23597973041</v>
      </c>
      <c r="C104" s="7">
        <v>23552808197.060001</v>
      </c>
      <c r="D104" s="7">
        <v>17116467696.009998</v>
      </c>
      <c r="E104" s="7">
        <v>6436340501.0500002</v>
      </c>
      <c r="F104" s="8">
        <f t="shared" si="26"/>
        <v>99.808607104256254</v>
      </c>
      <c r="G104" s="8">
        <f t="shared" si="26"/>
        <v>72.672725701330918</v>
      </c>
      <c r="H104" s="32">
        <f t="shared" si="27"/>
        <v>917.91664778031009</v>
      </c>
    </row>
    <row r="105" spans="1:12">
      <c r="A105" s="3" t="s">
        <v>64</v>
      </c>
      <c r="B105" s="4">
        <v>251227376595</v>
      </c>
      <c r="C105" s="4">
        <v>242072352352.99005</v>
      </c>
      <c r="D105" s="4">
        <v>241701788126.97006</v>
      </c>
      <c r="E105" s="4">
        <v>370564226.01999998</v>
      </c>
      <c r="F105" s="8">
        <f t="shared" si="26"/>
        <v>96.355881128047344</v>
      </c>
      <c r="G105" s="8">
        <f t="shared" si="26"/>
        <v>99.846920054100337</v>
      </c>
      <c r="H105" s="32">
        <f t="shared" si="27"/>
        <v>23.517814879947707</v>
      </c>
      <c r="J105" s="54"/>
    </row>
    <row r="106" spans="1:12">
      <c r="A106" s="6" t="s">
        <v>88</v>
      </c>
      <c r="B106" s="7">
        <v>251227376595</v>
      </c>
      <c r="C106" s="7">
        <v>242072352352.99005</v>
      </c>
      <c r="D106" s="7">
        <v>241701788126.97006</v>
      </c>
      <c r="E106" s="7">
        <v>370564226.01999998</v>
      </c>
      <c r="F106" s="8">
        <f t="shared" si="26"/>
        <v>96.355881128047344</v>
      </c>
      <c r="G106" s="8">
        <f t="shared" si="26"/>
        <v>99.846920054100337</v>
      </c>
      <c r="H106" s="32">
        <f t="shared" si="27"/>
        <v>23.517814879947707</v>
      </c>
      <c r="J106" s="54"/>
    </row>
    <row r="107" spans="1:12">
      <c r="A107" s="9" t="s">
        <v>787</v>
      </c>
      <c r="B107" s="10">
        <f>B84+B97</f>
        <v>631740892268</v>
      </c>
      <c r="C107" s="10">
        <f>C84+C97</f>
        <v>612070437652.54993</v>
      </c>
      <c r="D107" s="10">
        <f>D84+D97</f>
        <v>542279853269.47009</v>
      </c>
      <c r="E107" s="10">
        <f>E84+E97</f>
        <v>69790584383.080017</v>
      </c>
      <c r="F107" s="11">
        <f t="shared" si="26"/>
        <v>96.886309742459204</v>
      </c>
      <c r="G107" s="11">
        <f t="shared" si="26"/>
        <v>88.597622088930649</v>
      </c>
      <c r="H107" s="32">
        <f t="shared" si="27"/>
        <v>3.3132500743484172</v>
      </c>
      <c r="I107" s="10">
        <v>134073703337.44016</v>
      </c>
      <c r="J107" s="10">
        <v>-17590202009.059967</v>
      </c>
      <c r="K107" s="10">
        <f>I107+J107</f>
        <v>116483501328.38019</v>
      </c>
      <c r="L107" s="10">
        <v>48843872415.010193</v>
      </c>
    </row>
    <row r="108" spans="1:12">
      <c r="A108" s="9" t="s">
        <v>26</v>
      </c>
      <c r="B108" s="10">
        <v>882968268863</v>
      </c>
      <c r="C108" s="10">
        <v>854142790005.54004</v>
      </c>
      <c r="D108" s="10">
        <v>783981641396.44006</v>
      </c>
      <c r="E108" s="10">
        <v>70161148609.100021</v>
      </c>
      <c r="F108" s="11">
        <f t="shared" si="26"/>
        <v>96.735389042396889</v>
      </c>
      <c r="G108" s="11">
        <f t="shared" si="26"/>
        <v>91.785782256776429</v>
      </c>
      <c r="H108" s="32">
        <f t="shared" si="27"/>
        <v>8.3355858870013861</v>
      </c>
      <c r="J108" s="54"/>
    </row>
    <row r="109" spans="1:12">
      <c r="B109" s="175">
        <v>2016</v>
      </c>
      <c r="C109" s="175"/>
      <c r="D109" s="175"/>
      <c r="E109" s="175"/>
      <c r="J109" s="54"/>
    </row>
    <row r="110" spans="1:12" ht="60">
      <c r="B110" s="1" t="s">
        <v>0</v>
      </c>
      <c r="C110" s="1" t="s">
        <v>65</v>
      </c>
      <c r="D110" s="1" t="s">
        <v>66</v>
      </c>
      <c r="E110" s="1" t="s">
        <v>3</v>
      </c>
      <c r="F110" s="2" t="s">
        <v>67</v>
      </c>
      <c r="G110" s="2" t="s">
        <v>68</v>
      </c>
      <c r="H110" s="2" t="s">
        <v>786</v>
      </c>
      <c r="J110" s="54"/>
    </row>
    <row r="111" spans="1:12">
      <c r="A111" s="3" t="s">
        <v>62</v>
      </c>
      <c r="B111" s="4">
        <v>566897952708.62</v>
      </c>
      <c r="C111" s="4">
        <v>549647209473.18011</v>
      </c>
      <c r="D111" s="4">
        <v>501741139837.59003</v>
      </c>
      <c r="E111" s="4">
        <v>47906069635.590004</v>
      </c>
      <c r="F111" s="5">
        <f>C111/B111*100</f>
        <v>96.956993202565585</v>
      </c>
      <c r="G111" s="5">
        <f>D111/C111*100</f>
        <v>91.284214890946757</v>
      </c>
      <c r="H111" s="32">
        <f>C111/C138*100-100</f>
        <v>-3.5370042935144284</v>
      </c>
      <c r="J111" s="54"/>
    </row>
    <row r="112" spans="1:12">
      <c r="A112" s="6" t="s">
        <v>69</v>
      </c>
      <c r="B112" s="7">
        <v>91659736495.899994</v>
      </c>
      <c r="C112" s="7">
        <v>89877608484.509995</v>
      </c>
      <c r="D112" s="7">
        <v>88987006303.769913</v>
      </c>
      <c r="E112" s="7">
        <v>890602180.74000013</v>
      </c>
      <c r="F112" s="8">
        <f t="shared" ref="F112:G133" si="29">C112/B112*100</f>
        <v>98.055713359518862</v>
      </c>
      <c r="G112" s="8">
        <f t="shared" si="29"/>
        <v>99.009094483312182</v>
      </c>
      <c r="H112" s="32">
        <f t="shared" ref="H112:H135" si="30">C112/C139*100-100</f>
        <v>3.3481093388635088</v>
      </c>
      <c r="J112" s="54"/>
    </row>
    <row r="113" spans="1:10">
      <c r="A113" s="6" t="s">
        <v>70</v>
      </c>
      <c r="B113" s="7">
        <v>13503047822.810001</v>
      </c>
      <c r="C113" s="7">
        <v>13121125594.489996</v>
      </c>
      <c r="D113" s="7">
        <v>9422550832.7200031</v>
      </c>
      <c r="E113" s="7">
        <v>3698574761.7699986</v>
      </c>
      <c r="F113" s="8">
        <f t="shared" si="29"/>
        <v>97.171585013015772</v>
      </c>
      <c r="G113" s="8">
        <f t="shared" si="29"/>
        <v>71.812061891068637</v>
      </c>
      <c r="H113" s="32">
        <f t="shared" si="30"/>
        <v>1.9845804681641823</v>
      </c>
      <c r="J113" s="54"/>
    </row>
    <row r="114" spans="1:10">
      <c r="A114" s="6" t="s">
        <v>71</v>
      </c>
      <c r="B114" s="7">
        <v>5015442903.7600002</v>
      </c>
      <c r="C114" s="7">
        <v>4911142352.2699986</v>
      </c>
      <c r="D114" s="7">
        <v>4905558923.3000021</v>
      </c>
      <c r="E114" s="7">
        <v>5583428.9700000025</v>
      </c>
      <c r="F114" s="8">
        <f t="shared" si="29"/>
        <v>97.92041194583615</v>
      </c>
      <c r="G114" s="8">
        <f t="shared" si="29"/>
        <v>99.886310993054067</v>
      </c>
      <c r="H114" s="32">
        <f t="shared" si="30"/>
        <v>4.1028204013868788</v>
      </c>
      <c r="J114" s="54"/>
    </row>
    <row r="115" spans="1:10">
      <c r="A115" s="6" t="s">
        <v>72</v>
      </c>
      <c r="B115" s="7">
        <v>259988470513.66998</v>
      </c>
      <c r="C115" s="7">
        <v>259495493522.17007</v>
      </c>
      <c r="D115" s="7">
        <v>226374775131.96005</v>
      </c>
      <c r="E115" s="7">
        <v>33120718390.209999</v>
      </c>
      <c r="F115" s="8">
        <f t="shared" si="29"/>
        <v>99.810385056488883</v>
      </c>
      <c r="G115" s="8">
        <f t="shared" si="29"/>
        <v>87.236495732292809</v>
      </c>
      <c r="H115" s="32">
        <f t="shared" si="30"/>
        <v>-4.320296481347313</v>
      </c>
      <c r="J115" s="54"/>
    </row>
    <row r="116" spans="1:10">
      <c r="A116" s="6" t="s">
        <v>73</v>
      </c>
      <c r="B116" s="7">
        <v>14955381492.4</v>
      </c>
      <c r="C116" s="7">
        <v>14746201807.390001</v>
      </c>
      <c r="D116" s="7">
        <v>13590636313.590002</v>
      </c>
      <c r="E116" s="7">
        <v>1155565493.8</v>
      </c>
      <c r="F116" s="8">
        <f t="shared" ref="F116:G122" si="31">C116/B116*100</f>
        <v>98.601308264076721</v>
      </c>
      <c r="G116" s="8">
        <f t="shared" si="31"/>
        <v>92.163639770473694</v>
      </c>
      <c r="H116" s="32">
        <f t="shared" si="30"/>
        <v>6.8564618061172382</v>
      </c>
      <c r="J116" s="54"/>
    </row>
    <row r="117" spans="1:10">
      <c r="A117" s="6" t="s">
        <v>74</v>
      </c>
      <c r="B117" s="7">
        <v>6789985932</v>
      </c>
      <c r="C117" s="7">
        <v>6765024088.2300014</v>
      </c>
      <c r="D117" s="7">
        <v>5988574631.5799999</v>
      </c>
      <c r="E117" s="7">
        <v>776449456.64999998</v>
      </c>
      <c r="F117" s="8">
        <f t="shared" si="31"/>
        <v>99.632372673228119</v>
      </c>
      <c r="G117" s="8">
        <f t="shared" si="31"/>
        <v>88.522591397702598</v>
      </c>
      <c r="H117" s="32">
        <f t="shared" si="30"/>
        <v>-11.799569137174927</v>
      </c>
      <c r="J117" s="54"/>
    </row>
    <row r="118" spans="1:10">
      <c r="A118" s="6" t="s">
        <v>75</v>
      </c>
      <c r="B118" s="7">
        <v>1569777654</v>
      </c>
      <c r="C118" s="7">
        <v>1474888845.8000004</v>
      </c>
      <c r="D118" s="7">
        <v>1418286046.9700005</v>
      </c>
      <c r="E118" s="7">
        <v>56602798.829999998</v>
      </c>
      <c r="F118" s="8">
        <f t="shared" si="31"/>
        <v>93.955270801682616</v>
      </c>
      <c r="G118" s="8">
        <f t="shared" si="31"/>
        <v>96.162232903775347</v>
      </c>
      <c r="H118" s="32">
        <f t="shared" si="30"/>
        <v>-20.690378800834893</v>
      </c>
      <c r="J118" s="54"/>
    </row>
    <row r="119" spans="1:10">
      <c r="A119" s="6" t="s">
        <v>76</v>
      </c>
      <c r="B119" s="7">
        <v>19100000000</v>
      </c>
      <c r="C119" s="7">
        <v>16129535551.4</v>
      </c>
      <c r="D119" s="7">
        <v>16129535551.4</v>
      </c>
      <c r="E119" s="7">
        <v>0</v>
      </c>
      <c r="F119" s="8">
        <f t="shared" si="31"/>
        <v>84.447830112041871</v>
      </c>
      <c r="G119" s="8">
        <f t="shared" si="31"/>
        <v>100</v>
      </c>
      <c r="H119" s="32">
        <f t="shared" si="30"/>
        <v>-3.9047501523594832</v>
      </c>
      <c r="J119" s="54"/>
    </row>
    <row r="120" spans="1:10">
      <c r="A120" s="6" t="s">
        <v>77</v>
      </c>
      <c r="B120" s="7">
        <v>79521775518.809998</v>
      </c>
      <c r="C120" s="7">
        <v>71597992451.76001</v>
      </c>
      <c r="D120" s="7">
        <v>71420008874.090012</v>
      </c>
      <c r="E120" s="7">
        <v>177983577.66999999</v>
      </c>
      <c r="F120" s="8">
        <f t="shared" si="31"/>
        <v>90.035706552885372</v>
      </c>
      <c r="G120" s="8">
        <f t="shared" si="31"/>
        <v>99.751412614271388</v>
      </c>
      <c r="H120" s="32">
        <f t="shared" si="30"/>
        <v>-3.9247547272989465</v>
      </c>
      <c r="J120" s="54"/>
    </row>
    <row r="121" spans="1:10">
      <c r="A121" s="6" t="s">
        <v>78</v>
      </c>
      <c r="B121" s="7">
        <v>70524403379</v>
      </c>
      <c r="C121" s="7">
        <v>68655293449.509995</v>
      </c>
      <c r="D121" s="7">
        <v>62602662347.360001</v>
      </c>
      <c r="E121" s="7">
        <v>6052631102.1499987</v>
      </c>
      <c r="F121" s="8">
        <f t="shared" si="31"/>
        <v>97.349697636653005</v>
      </c>
      <c r="G121" s="8">
        <f t="shared" si="31"/>
        <v>91.184028502330733</v>
      </c>
      <c r="H121" s="32">
        <f t="shared" si="30"/>
        <v>-11.493980292857373</v>
      </c>
      <c r="J121" s="54"/>
    </row>
    <row r="122" spans="1:10">
      <c r="A122" s="6" t="s">
        <v>79</v>
      </c>
      <c r="B122" s="7">
        <v>990405007</v>
      </c>
      <c r="C122" s="7">
        <v>380405007</v>
      </c>
      <c r="D122" s="7">
        <v>380405007</v>
      </c>
      <c r="E122" s="7">
        <v>0</v>
      </c>
      <c r="F122" s="8">
        <f t="shared" si="31"/>
        <v>38.409035123143312</v>
      </c>
      <c r="G122" s="8">
        <f t="shared" si="31"/>
        <v>100</v>
      </c>
      <c r="H122" s="32">
        <f t="shared" si="30"/>
        <v>3.980642022319671</v>
      </c>
      <c r="J122" s="54"/>
    </row>
    <row r="123" spans="1:10">
      <c r="A123" s="6" t="s">
        <v>80</v>
      </c>
      <c r="B123" s="7">
        <v>3279525989.27</v>
      </c>
      <c r="C123" s="7">
        <v>2492498318.6500001</v>
      </c>
      <c r="D123" s="7">
        <v>521139873.85000002</v>
      </c>
      <c r="E123" s="7">
        <v>1971358444.8000002</v>
      </c>
      <c r="F123" s="8">
        <f t="shared" si="29"/>
        <v>76.001785831397342</v>
      </c>
      <c r="G123" s="8">
        <f t="shared" si="29"/>
        <v>20.908334017744192</v>
      </c>
      <c r="H123" s="32">
        <f t="shared" si="30"/>
        <v>70.198630409485844</v>
      </c>
      <c r="J123" s="54"/>
    </row>
    <row r="124" spans="1:10">
      <c r="A124" s="3" t="s">
        <v>63</v>
      </c>
      <c r="B124" s="4">
        <v>43635334917.380005</v>
      </c>
      <c r="C124" s="4">
        <v>42794163934.470009</v>
      </c>
      <c r="D124" s="4">
        <v>24520840389.900002</v>
      </c>
      <c r="E124" s="4">
        <v>18273323544.569996</v>
      </c>
      <c r="F124" s="5">
        <f t="shared" si="29"/>
        <v>98.072271051654155</v>
      </c>
      <c r="G124" s="5">
        <f t="shared" si="29"/>
        <v>57.299496322555463</v>
      </c>
      <c r="H124" s="32">
        <f t="shared" si="30"/>
        <v>3.5934148582182246</v>
      </c>
    </row>
    <row r="125" spans="1:10">
      <c r="A125" s="6" t="s">
        <v>81</v>
      </c>
      <c r="B125" s="7">
        <v>5182052367</v>
      </c>
      <c r="C125" s="7">
        <v>4915987187.5100031</v>
      </c>
      <c r="D125" s="7">
        <v>2229284642.2799993</v>
      </c>
      <c r="E125" s="7">
        <v>2686702545.2299972</v>
      </c>
      <c r="F125" s="8">
        <f t="shared" si="29"/>
        <v>94.865640857195203</v>
      </c>
      <c r="G125" s="8">
        <f t="shared" si="29"/>
        <v>45.347649561494372</v>
      </c>
      <c r="H125" s="32">
        <f t="shared" si="30"/>
        <v>-9.2445422499841357</v>
      </c>
    </row>
    <row r="126" spans="1:10">
      <c r="A126" s="6" t="s">
        <v>82</v>
      </c>
      <c r="B126" s="7">
        <v>17446526599.380001</v>
      </c>
      <c r="C126" s="7">
        <v>17404773000.16</v>
      </c>
      <c r="D126" s="7">
        <v>10235557356.9</v>
      </c>
      <c r="E126" s="7">
        <v>7169215643.2599993</v>
      </c>
      <c r="F126" s="8">
        <f t="shared" si="29"/>
        <v>99.760676722772516</v>
      </c>
      <c r="G126" s="8">
        <f t="shared" si="29"/>
        <v>58.80891038800624</v>
      </c>
      <c r="H126" s="32">
        <f t="shared" si="30"/>
        <v>-16.121226904773835</v>
      </c>
    </row>
    <row r="127" spans="1:10">
      <c r="A127" s="6" t="s">
        <v>83</v>
      </c>
      <c r="B127" s="7">
        <v>12200695639</v>
      </c>
      <c r="C127" s="7">
        <v>12095209577.330002</v>
      </c>
      <c r="D127" s="7">
        <v>8264507239.079999</v>
      </c>
      <c r="E127" s="7">
        <v>3830702338.25</v>
      </c>
      <c r="F127" s="8">
        <f t="shared" si="29"/>
        <v>99.135409448844797</v>
      </c>
      <c r="G127" s="8">
        <f t="shared" si="29"/>
        <v>68.32876426192837</v>
      </c>
      <c r="H127" s="32">
        <f t="shared" si="30"/>
        <v>29.148212308650443</v>
      </c>
    </row>
    <row r="128" spans="1:10">
      <c r="A128" s="6" t="s">
        <v>84</v>
      </c>
      <c r="B128" s="7">
        <v>169591011</v>
      </c>
      <c r="C128" s="7">
        <v>164865421.69</v>
      </c>
      <c r="D128" s="7">
        <v>162112525.31999999</v>
      </c>
      <c r="E128" s="7">
        <v>2752896.37</v>
      </c>
      <c r="F128" s="8">
        <f>C128/B128*100</f>
        <v>97.213537862569851</v>
      </c>
      <c r="G128" s="8">
        <f>D128/C128*100</f>
        <v>98.330216038159705</v>
      </c>
      <c r="H128" s="32">
        <f t="shared" si="30"/>
        <v>-31.321944967353133</v>
      </c>
    </row>
    <row r="129" spans="1:12">
      <c r="A129" s="6" t="s">
        <v>85</v>
      </c>
      <c r="B129" s="7">
        <v>680213748</v>
      </c>
      <c r="C129" s="7">
        <v>442394057.12000006</v>
      </c>
      <c r="D129" s="7">
        <v>268882448.06</v>
      </c>
      <c r="E129" s="7">
        <v>173511609.05999997</v>
      </c>
      <c r="F129" s="8">
        <f t="shared" si="29"/>
        <v>65.037505992895632</v>
      </c>
      <c r="G129" s="8">
        <f t="shared" si="29"/>
        <v>60.778946672664105</v>
      </c>
      <c r="H129" s="32">
        <f t="shared" si="30"/>
        <v>-33.352448185302464</v>
      </c>
    </row>
    <row r="130" spans="1:12">
      <c r="A130" s="6" t="s">
        <v>86</v>
      </c>
      <c r="B130" s="7">
        <v>5641972022</v>
      </c>
      <c r="C130" s="7">
        <v>5457109855.5500002</v>
      </c>
      <c r="D130" s="7">
        <v>1816332316.1100001</v>
      </c>
      <c r="E130" s="7">
        <v>3640777539.4400001</v>
      </c>
      <c r="F130" s="8">
        <f t="shared" si="29"/>
        <v>96.723447657500643</v>
      </c>
      <c r="G130" s="8">
        <f t="shared" si="29"/>
        <v>33.283777753947</v>
      </c>
      <c r="H130" s="32">
        <f t="shared" si="30"/>
        <v>61.729832674826582</v>
      </c>
    </row>
    <row r="131" spans="1:12">
      <c r="A131" s="6" t="s">
        <v>87</v>
      </c>
      <c r="B131" s="7">
        <v>2314283531</v>
      </c>
      <c r="C131" s="7">
        <v>2313824835.1100001</v>
      </c>
      <c r="D131" s="7">
        <v>1544163862.1500001</v>
      </c>
      <c r="E131" s="7">
        <v>769660972.96000004</v>
      </c>
      <c r="F131" s="8">
        <f t="shared" si="29"/>
        <v>99.980179788523941</v>
      </c>
      <c r="G131" s="8">
        <f t="shared" si="29"/>
        <v>66.736420091912009</v>
      </c>
      <c r="H131" s="32">
        <f t="shared" si="30"/>
        <v>54.290115382106563</v>
      </c>
    </row>
    <row r="132" spans="1:12">
      <c r="A132" s="3" t="s">
        <v>64</v>
      </c>
      <c r="B132" s="4">
        <v>218730338696</v>
      </c>
      <c r="C132" s="4">
        <v>195981731532.63004</v>
      </c>
      <c r="D132" s="4">
        <v>195733986689.24002</v>
      </c>
      <c r="E132" s="4">
        <v>247744843.39000002</v>
      </c>
      <c r="F132" s="8">
        <f t="shared" si="29"/>
        <v>89.599701943959914</v>
      </c>
      <c r="G132" s="8">
        <f t="shared" si="29"/>
        <v>99.873587787263347</v>
      </c>
      <c r="H132" s="32">
        <f t="shared" si="30"/>
        <v>-9.0656296439830015</v>
      </c>
    </row>
    <row r="133" spans="1:12">
      <c r="A133" s="6" t="s">
        <v>88</v>
      </c>
      <c r="B133" s="7">
        <v>218730338696</v>
      </c>
      <c r="C133" s="7">
        <v>195981731532.63004</v>
      </c>
      <c r="D133" s="7">
        <v>195733986689.24002</v>
      </c>
      <c r="E133" s="7">
        <v>247744843.39000002</v>
      </c>
      <c r="F133" s="8">
        <f t="shared" si="29"/>
        <v>89.599701943959914</v>
      </c>
      <c r="G133" s="8">
        <f t="shared" si="29"/>
        <v>99.873587787263347</v>
      </c>
      <c r="H133" s="32">
        <f t="shared" si="30"/>
        <v>-9.0656296439830015</v>
      </c>
    </row>
    <row r="134" spans="1:12">
      <c r="A134" s="9" t="s">
        <v>787</v>
      </c>
      <c r="B134" s="10">
        <f>B111+B124</f>
        <v>610533287626</v>
      </c>
      <c r="C134" s="10">
        <f>C111+C124</f>
        <v>592441373407.65015</v>
      </c>
      <c r="D134" s="10">
        <f>D111+D124</f>
        <v>526261980227.49005</v>
      </c>
      <c r="E134" s="10">
        <f>E111+E124</f>
        <v>66179393180.160004</v>
      </c>
      <c r="F134" s="11">
        <f>C134/B134*100</f>
        <v>97.036703061892254</v>
      </c>
      <c r="G134" s="11">
        <f>D134/C134*100</f>
        <v>88.829376854708102</v>
      </c>
      <c r="H134" s="32">
        <f t="shared" si="30"/>
        <v>-3.0550038093653598</v>
      </c>
      <c r="I134" s="10">
        <v>109691249452.11034</v>
      </c>
      <c r="J134" s="10">
        <v>-4419096496.9000216</v>
      </c>
      <c r="K134" s="10">
        <f>I134+J134</f>
        <v>105272152955.21031</v>
      </c>
      <c r="L134" s="10">
        <v>37377842797.930031</v>
      </c>
    </row>
    <row r="135" spans="1:12">
      <c r="A135" s="9" t="s">
        <v>26</v>
      </c>
      <c r="B135" s="10">
        <v>829263626322</v>
      </c>
      <c r="C135" s="10">
        <v>788423104940.28003</v>
      </c>
      <c r="D135" s="10">
        <v>721995966916.7301</v>
      </c>
      <c r="E135" s="10">
        <v>66427138023.550003</v>
      </c>
      <c r="F135" s="11">
        <f>C135/B135*100</f>
        <v>95.075085885189694</v>
      </c>
      <c r="G135" s="11">
        <f>D135/C135*100</f>
        <v>91.574683998056912</v>
      </c>
      <c r="H135" s="32">
        <f t="shared" si="30"/>
        <v>-4.6220999230366289</v>
      </c>
    </row>
    <row r="136" spans="1:12">
      <c r="B136" s="175">
        <v>2015</v>
      </c>
      <c r="C136" s="175"/>
      <c r="D136" s="175"/>
      <c r="E136" s="175"/>
    </row>
    <row r="137" spans="1:12" ht="60">
      <c r="B137" s="1" t="s">
        <v>0</v>
      </c>
      <c r="C137" s="1" t="s">
        <v>65</v>
      </c>
      <c r="D137" s="1" t="s">
        <v>66</v>
      </c>
      <c r="E137" s="1" t="s">
        <v>3</v>
      </c>
      <c r="F137" s="2" t="s">
        <v>67</v>
      </c>
      <c r="G137" s="2" t="s">
        <v>68</v>
      </c>
      <c r="H137" s="2" t="s">
        <v>786</v>
      </c>
    </row>
    <row r="138" spans="1:12">
      <c r="A138" s="3" t="s">
        <v>62</v>
      </c>
      <c r="B138" s="4">
        <v>582392120640.16992</v>
      </c>
      <c r="C138" s="4">
        <v>569801098802.31018</v>
      </c>
      <c r="D138" s="4">
        <v>521708091163.53003</v>
      </c>
      <c r="E138" s="4">
        <v>48093007638.780006</v>
      </c>
      <c r="F138" s="5">
        <f>C138/B138*100</f>
        <v>97.838050792304742</v>
      </c>
      <c r="G138" s="5">
        <f>D138/C138*100</f>
        <v>91.559684995366112</v>
      </c>
      <c r="H138" s="32">
        <f>C138/C165*100-100</f>
        <v>8.2870369880618853</v>
      </c>
    </row>
    <row r="139" spans="1:12">
      <c r="A139" s="6" t="s">
        <v>69</v>
      </c>
      <c r="B139" s="7">
        <v>87431930050</v>
      </c>
      <c r="C139" s="7">
        <v>86965895224.860184</v>
      </c>
      <c r="D139" s="7">
        <v>86100403983.180054</v>
      </c>
      <c r="E139" s="7">
        <v>865491241.68000031</v>
      </c>
      <c r="F139" s="8">
        <f t="shared" ref="F139:G160" si="32">C139/B139*100</f>
        <v>99.466974107887935</v>
      </c>
      <c r="G139" s="8">
        <f t="shared" si="32"/>
        <v>99.0047923505619</v>
      </c>
      <c r="H139" s="32">
        <f t="shared" ref="H139:H162" si="33">C139/C166*100-100</f>
        <v>0.4945550126036693</v>
      </c>
    </row>
    <row r="140" spans="1:12">
      <c r="A140" s="6" t="s">
        <v>70</v>
      </c>
      <c r="B140" s="7">
        <v>13260831130.41</v>
      </c>
      <c r="C140" s="7">
        <v>12865793568.259985</v>
      </c>
      <c r="D140" s="7">
        <v>9205248499.170002</v>
      </c>
      <c r="E140" s="7">
        <v>3660545069.0900021</v>
      </c>
      <c r="F140" s="8">
        <f t="shared" si="32"/>
        <v>97.021019585687156</v>
      </c>
      <c r="G140" s="8">
        <f t="shared" si="32"/>
        <v>71.548237194473757</v>
      </c>
      <c r="H140" s="32">
        <f t="shared" si="33"/>
        <v>4.7378516846296179</v>
      </c>
    </row>
    <row r="141" spans="1:12">
      <c r="A141" s="6" t="s">
        <v>71</v>
      </c>
      <c r="B141" s="7">
        <v>4748132678</v>
      </c>
      <c r="C141" s="7">
        <v>4717588181.8899994</v>
      </c>
      <c r="D141" s="7">
        <v>4697823800.04</v>
      </c>
      <c r="E141" s="7">
        <v>19764381.850000001</v>
      </c>
      <c r="F141" s="8">
        <f t="shared" si="32"/>
        <v>99.356705084263425</v>
      </c>
      <c r="G141" s="8">
        <f t="shared" si="32"/>
        <v>99.581049021492134</v>
      </c>
      <c r="H141" s="32">
        <f t="shared" si="33"/>
        <v>1.2533324000591364</v>
      </c>
    </row>
    <row r="142" spans="1:12">
      <c r="A142" s="6" t="s">
        <v>72</v>
      </c>
      <c r="B142" s="7">
        <v>271467323798.14999</v>
      </c>
      <c r="C142" s="7">
        <v>271212685636.69998</v>
      </c>
      <c r="D142" s="7">
        <v>235229499515.30005</v>
      </c>
      <c r="E142" s="7">
        <v>35983186121.400002</v>
      </c>
      <c r="F142" s="8">
        <f t="shared" si="32"/>
        <v>99.906199332616779</v>
      </c>
      <c r="G142" s="8">
        <f t="shared" si="32"/>
        <v>86.732484125170757</v>
      </c>
      <c r="H142" s="32">
        <f t="shared" si="33"/>
        <v>8.2201361202401699</v>
      </c>
    </row>
    <row r="143" spans="1:12">
      <c r="A143" s="6" t="s">
        <v>73</v>
      </c>
      <c r="B143" s="7">
        <v>14024725338.650002</v>
      </c>
      <c r="C143" s="7">
        <v>13800009431.48</v>
      </c>
      <c r="D143" s="7">
        <v>13331447438.99</v>
      </c>
      <c r="E143" s="7">
        <v>468561992.49000007</v>
      </c>
      <c r="F143" s="8">
        <f t="shared" ref="F143:G149" si="34">C143/B143*100</f>
        <v>98.397716163818771</v>
      </c>
      <c r="G143" s="8">
        <f t="shared" si="34"/>
        <v>96.604625563362774</v>
      </c>
      <c r="H143" s="32">
        <f t="shared" si="33"/>
        <v>33.593784993409912</v>
      </c>
    </row>
    <row r="144" spans="1:12">
      <c r="A144" s="6" t="s">
        <v>74</v>
      </c>
      <c r="B144" s="7">
        <v>7781758593</v>
      </c>
      <c r="C144" s="7">
        <v>7670057869.3900003</v>
      </c>
      <c r="D144" s="7">
        <v>5865455248.3800001</v>
      </c>
      <c r="E144" s="7">
        <v>1804602621.0100002</v>
      </c>
      <c r="F144" s="8">
        <f t="shared" si="34"/>
        <v>98.564582513386128</v>
      </c>
      <c r="G144" s="8">
        <f t="shared" si="34"/>
        <v>76.472112052610612</v>
      </c>
      <c r="H144" s="32">
        <f t="shared" si="33"/>
        <v>38.935025107000428</v>
      </c>
    </row>
    <row r="145" spans="1:8">
      <c r="A145" s="6" t="s">
        <v>75</v>
      </c>
      <c r="B145" s="7">
        <v>1907940498</v>
      </c>
      <c r="C145" s="7">
        <v>1859659425.2999997</v>
      </c>
      <c r="D145" s="7">
        <v>1704655229.2900002</v>
      </c>
      <c r="E145" s="7">
        <v>155004196.00999999</v>
      </c>
      <c r="F145" s="8">
        <f t="shared" si="34"/>
        <v>97.469466539936079</v>
      </c>
      <c r="G145" s="8">
        <f t="shared" si="34"/>
        <v>91.664914881659357</v>
      </c>
      <c r="H145" s="32">
        <f t="shared" si="33"/>
        <v>5.96205961836489</v>
      </c>
    </row>
    <row r="146" spans="1:8">
      <c r="A146" s="6" t="s">
        <v>76</v>
      </c>
      <c r="B146" s="7">
        <v>17900000000</v>
      </c>
      <c r="C146" s="7">
        <v>16784945745.99</v>
      </c>
      <c r="D146" s="7">
        <v>16784945745.99</v>
      </c>
      <c r="E146" s="7">
        <v>0</v>
      </c>
      <c r="F146" s="8">
        <f t="shared" si="34"/>
        <v>93.770646625642456</v>
      </c>
      <c r="G146" s="8">
        <f t="shared" si="34"/>
        <v>100</v>
      </c>
      <c r="H146" s="32">
        <f t="shared" si="33"/>
        <v>-4.9485558849538904</v>
      </c>
    </row>
    <row r="147" spans="1:8">
      <c r="A147" s="6" t="s">
        <v>77</v>
      </c>
      <c r="B147" s="7">
        <v>80857394534.5</v>
      </c>
      <c r="C147" s="7">
        <v>74522830775.540009</v>
      </c>
      <c r="D147" s="7">
        <v>74335876784.12001</v>
      </c>
      <c r="E147" s="7">
        <v>186953991.41999999</v>
      </c>
      <c r="F147" s="8">
        <f t="shared" si="34"/>
        <v>92.165758252008501</v>
      </c>
      <c r="G147" s="8">
        <f t="shared" si="34"/>
        <v>99.74913192443924</v>
      </c>
      <c r="H147" s="32">
        <f t="shared" si="33"/>
        <v>-8.0798750253957223</v>
      </c>
    </row>
    <row r="148" spans="1:8">
      <c r="A148" s="6" t="s">
        <v>78</v>
      </c>
      <c r="B148" s="7">
        <v>79329504132</v>
      </c>
      <c r="C148" s="7">
        <v>77571326421.279984</v>
      </c>
      <c r="D148" s="7">
        <v>73514483908.069992</v>
      </c>
      <c r="E148" s="7">
        <v>4056842513.21</v>
      </c>
      <c r="F148" s="8">
        <f t="shared" si="34"/>
        <v>97.783702633771028</v>
      </c>
      <c r="G148" s="8">
        <f t="shared" si="34"/>
        <v>94.770177718532494</v>
      </c>
      <c r="H148" s="32">
        <f t="shared" si="33"/>
        <v>43.167271107841543</v>
      </c>
    </row>
    <row r="149" spans="1:8">
      <c r="A149" s="6" t="s">
        <v>79</v>
      </c>
      <c r="B149" s="7">
        <v>945842141</v>
      </c>
      <c r="C149" s="7">
        <v>365842141</v>
      </c>
      <c r="D149" s="7">
        <v>365842141</v>
      </c>
      <c r="E149" s="7">
        <v>0</v>
      </c>
      <c r="F149" s="8">
        <f t="shared" si="34"/>
        <v>38.678985122529028</v>
      </c>
      <c r="G149" s="8">
        <f t="shared" si="34"/>
        <v>100</v>
      </c>
      <c r="H149" s="32">
        <f t="shared" si="33"/>
        <v>2.5242356553855103</v>
      </c>
    </row>
    <row r="150" spans="1:8">
      <c r="A150" s="6" t="s">
        <v>80</v>
      </c>
      <c r="B150" s="7">
        <v>2736737746.46</v>
      </c>
      <c r="C150" s="7">
        <v>1464464380.6200001</v>
      </c>
      <c r="D150" s="7">
        <v>572408870</v>
      </c>
      <c r="E150" s="7">
        <v>892055510.62</v>
      </c>
      <c r="F150" s="8">
        <f t="shared" si="32"/>
        <v>53.511315891129897</v>
      </c>
      <c r="G150" s="8">
        <f t="shared" si="32"/>
        <v>39.086568275403408</v>
      </c>
      <c r="H150" s="32">
        <f t="shared" si="33"/>
        <v>19.519081261259345</v>
      </c>
    </row>
    <row r="151" spans="1:8">
      <c r="A151" s="3" t="s">
        <v>63</v>
      </c>
      <c r="B151" s="4">
        <v>42315980307.829994</v>
      </c>
      <c r="C151" s="4">
        <v>41309733821.439987</v>
      </c>
      <c r="D151" s="4">
        <v>26386349670.349998</v>
      </c>
      <c r="E151" s="4">
        <v>14923384151.090002</v>
      </c>
      <c r="F151" s="5">
        <f t="shared" si="32"/>
        <v>97.622065047128743</v>
      </c>
      <c r="G151" s="5">
        <f t="shared" si="32"/>
        <v>63.874412225467623</v>
      </c>
      <c r="H151" s="32">
        <f t="shared" si="33"/>
        <v>-46.232362798263125</v>
      </c>
    </row>
    <row r="152" spans="1:8">
      <c r="A152" s="6" t="s">
        <v>81</v>
      </c>
      <c r="B152" s="7">
        <v>5601177557.5800018</v>
      </c>
      <c r="C152" s="7">
        <v>5416740005.9299946</v>
      </c>
      <c r="D152" s="7">
        <v>2638429078.0400019</v>
      </c>
      <c r="E152" s="7">
        <v>2778310927.8899994</v>
      </c>
      <c r="F152" s="8">
        <f t="shared" si="32"/>
        <v>96.707164703243336</v>
      </c>
      <c r="G152" s="8">
        <f t="shared" si="32"/>
        <v>48.708800406731214</v>
      </c>
      <c r="H152" s="32">
        <f t="shared" si="33"/>
        <v>-1.986913475734525</v>
      </c>
    </row>
    <row r="153" spans="1:8">
      <c r="A153" s="6" t="s">
        <v>82</v>
      </c>
      <c r="B153" s="7">
        <v>21463627864.959999</v>
      </c>
      <c r="C153" s="7">
        <v>20749913664.57</v>
      </c>
      <c r="D153" s="7">
        <v>13604041125.349998</v>
      </c>
      <c r="E153" s="7">
        <v>7145872539.2200003</v>
      </c>
      <c r="F153" s="8">
        <f t="shared" si="32"/>
        <v>96.674773692125186</v>
      </c>
      <c r="G153" s="8">
        <f t="shared" si="32"/>
        <v>65.561916763916884</v>
      </c>
      <c r="H153" s="32">
        <f t="shared" si="33"/>
        <v>53.508117200345509</v>
      </c>
    </row>
    <row r="154" spans="1:8">
      <c r="A154" s="6" t="s">
        <v>83</v>
      </c>
      <c r="B154" s="7">
        <v>9415199069.0200005</v>
      </c>
      <c r="C154" s="7">
        <v>9365371274.6899986</v>
      </c>
      <c r="D154" s="7">
        <v>6555484498.6500015</v>
      </c>
      <c r="E154" s="7">
        <v>2809886776.0399995</v>
      </c>
      <c r="F154" s="8">
        <f t="shared" si="32"/>
        <v>99.470772800822061</v>
      </c>
      <c r="G154" s="8">
        <f t="shared" si="32"/>
        <v>69.997059447779279</v>
      </c>
      <c r="H154" s="32">
        <f t="shared" si="33"/>
        <v>-9.4645701683196108</v>
      </c>
    </row>
    <row r="155" spans="1:8">
      <c r="A155" s="6" t="s">
        <v>84</v>
      </c>
      <c r="B155" s="7">
        <v>245083251</v>
      </c>
      <c r="C155" s="7">
        <v>240055461.11000001</v>
      </c>
      <c r="D155" s="7">
        <v>234205744.66</v>
      </c>
      <c r="E155" s="7">
        <v>5849716.4499999993</v>
      </c>
      <c r="F155" s="8">
        <f>C155/B155*100</f>
        <v>97.948537948029752</v>
      </c>
      <c r="G155" s="8">
        <f>D155/C155*100</f>
        <v>97.563181265299562</v>
      </c>
      <c r="H155" s="32">
        <f t="shared" si="33"/>
        <v>-4.8745968397561796</v>
      </c>
    </row>
    <row r="156" spans="1:8">
      <c r="A156" s="6" t="s">
        <v>85</v>
      </c>
      <c r="B156" s="7">
        <v>664371406</v>
      </c>
      <c r="C156" s="7">
        <v>663781406.93000007</v>
      </c>
      <c r="D156" s="7">
        <v>302092170.16000003</v>
      </c>
      <c r="E156" s="7">
        <v>361689236.76999998</v>
      </c>
      <c r="F156" s="8">
        <f t="shared" si="32"/>
        <v>99.91119439146965</v>
      </c>
      <c r="G156" s="8">
        <f t="shared" si="32"/>
        <v>45.510791204167845</v>
      </c>
      <c r="H156" s="32">
        <f t="shared" si="33"/>
        <v>3.5458948310476615</v>
      </c>
    </row>
    <row r="157" spans="1:8">
      <c r="A157" s="6" t="s">
        <v>86</v>
      </c>
      <c r="B157" s="7">
        <v>3426393095.27</v>
      </c>
      <c r="C157" s="7">
        <v>3374213504.8900008</v>
      </c>
      <c r="D157" s="7">
        <v>2096886622.6899996</v>
      </c>
      <c r="E157" s="7">
        <v>1277326882.2</v>
      </c>
      <c r="F157" s="8">
        <f t="shared" si="32"/>
        <v>98.47712772792967</v>
      </c>
      <c r="G157" s="8">
        <f t="shared" si="32"/>
        <v>62.144455875454682</v>
      </c>
      <c r="H157" s="32">
        <f t="shared" si="33"/>
        <v>-64.925566700709027</v>
      </c>
    </row>
    <row r="158" spans="1:8">
      <c r="A158" s="6" t="s">
        <v>87</v>
      </c>
      <c r="B158" s="7">
        <v>1500128064</v>
      </c>
      <c r="C158" s="7">
        <v>1499658503.3199999</v>
      </c>
      <c r="D158" s="7">
        <v>955210430.79999995</v>
      </c>
      <c r="E158" s="7">
        <v>544448072.51999998</v>
      </c>
      <c r="F158" s="8">
        <f t="shared" si="32"/>
        <v>99.968698627052675</v>
      </c>
      <c r="G158" s="8">
        <f t="shared" si="32"/>
        <v>63.695196518762067</v>
      </c>
      <c r="H158" s="32">
        <f t="shared" si="33"/>
        <v>-95.939013746802488</v>
      </c>
    </row>
    <row r="159" spans="1:8">
      <c r="A159" s="3" t="s">
        <v>64</v>
      </c>
      <c r="B159" s="4">
        <v>233062540378</v>
      </c>
      <c r="C159" s="4">
        <v>215519974202.64999</v>
      </c>
      <c r="D159" s="4">
        <v>212286008374.76001</v>
      </c>
      <c r="E159" s="4">
        <v>3233965827.8899999</v>
      </c>
      <c r="F159" s="8">
        <f t="shared" si="32"/>
        <v>92.473021985043999</v>
      </c>
      <c r="G159" s="8">
        <f t="shared" si="32"/>
        <v>98.499458883171016</v>
      </c>
      <c r="H159" s="32">
        <f t="shared" si="33"/>
        <v>3.8339330957718261</v>
      </c>
    </row>
    <row r="160" spans="1:8">
      <c r="A160" s="6" t="s">
        <v>88</v>
      </c>
      <c r="B160" s="7">
        <v>233062540378</v>
      </c>
      <c r="C160" s="7">
        <v>215519974202.64999</v>
      </c>
      <c r="D160" s="7">
        <v>212286008374.76001</v>
      </c>
      <c r="E160" s="7">
        <v>3233965827.8899999</v>
      </c>
      <c r="F160" s="8">
        <f t="shared" si="32"/>
        <v>92.473021985043999</v>
      </c>
      <c r="G160" s="8">
        <f t="shared" si="32"/>
        <v>98.499458883171016</v>
      </c>
      <c r="H160" s="32">
        <f t="shared" si="33"/>
        <v>3.8339330957718261</v>
      </c>
    </row>
    <row r="161" spans="1:12">
      <c r="A161" s="9" t="s">
        <v>787</v>
      </c>
      <c r="B161" s="10">
        <f>B138+B151</f>
        <v>624708100947.99988</v>
      </c>
      <c r="C161" s="10">
        <f>C138+C151</f>
        <v>611110832623.75012</v>
      </c>
      <c r="D161" s="10">
        <f>D138+D151</f>
        <v>548094440833.88</v>
      </c>
      <c r="E161" s="10">
        <f>E138+E151</f>
        <v>63016391789.87001</v>
      </c>
      <c r="F161" s="11">
        <f>C161/B161*100</f>
        <v>97.823420521741937</v>
      </c>
      <c r="G161" s="11">
        <f>D161/C161*100</f>
        <v>89.688222098876096</v>
      </c>
      <c r="H161" s="32">
        <f t="shared" si="33"/>
        <v>1.3408410049568573</v>
      </c>
      <c r="I161" s="10">
        <v>112791546227.82011</v>
      </c>
      <c r="J161" s="10">
        <v>-13949066839.870041</v>
      </c>
      <c r="K161" s="10">
        <f>I161+J161</f>
        <v>98842479387.950073</v>
      </c>
      <c r="L161" s="10">
        <v>52167621725.709923</v>
      </c>
    </row>
    <row r="162" spans="1:12">
      <c r="A162" s="9" t="s">
        <v>26</v>
      </c>
      <c r="B162" s="10">
        <v>857770641325.99988</v>
      </c>
      <c r="C162" s="10">
        <v>826630806826.40015</v>
      </c>
      <c r="D162" s="10">
        <v>760380449208.63989</v>
      </c>
      <c r="E162" s="10">
        <v>66250357617.759995</v>
      </c>
      <c r="F162" s="11">
        <f>C162/B162*100</f>
        <v>96.369678210079371</v>
      </c>
      <c r="G162" s="11">
        <f>D162/C162*100</f>
        <v>91.985496176689992</v>
      </c>
      <c r="H162" s="32">
        <f t="shared" si="33"/>
        <v>1.9792319121748108</v>
      </c>
    </row>
    <row r="163" spans="1:12">
      <c r="B163" s="175">
        <v>2014</v>
      </c>
      <c r="C163" s="175"/>
      <c r="D163" s="175"/>
      <c r="E163" s="175"/>
    </row>
    <row r="164" spans="1:12" ht="60">
      <c r="B164" s="1" t="s">
        <v>0</v>
      </c>
      <c r="C164" s="1" t="s">
        <v>65</v>
      </c>
      <c r="D164" s="1" t="s">
        <v>66</v>
      </c>
      <c r="E164" s="1" t="s">
        <v>3</v>
      </c>
      <c r="F164" s="2" t="s">
        <v>67</v>
      </c>
      <c r="G164" s="2" t="s">
        <v>68</v>
      </c>
      <c r="H164" s="2" t="s">
        <v>786</v>
      </c>
    </row>
    <row r="165" spans="1:12">
      <c r="A165" s="3" t="s">
        <v>62</v>
      </c>
      <c r="B165" s="4">
        <v>543230796936.69</v>
      </c>
      <c r="C165" s="4">
        <v>526195114993.42993</v>
      </c>
      <c r="D165" s="4">
        <v>476906764613.3299</v>
      </c>
      <c r="E165" s="4">
        <v>49288350380.100006</v>
      </c>
      <c r="F165" s="5">
        <f>C165/B165*100</f>
        <v>96.86400659916093</v>
      </c>
      <c r="G165" s="5">
        <f>D165/C165*100</f>
        <v>90.633065762931793</v>
      </c>
      <c r="H165" s="32">
        <f>C165/C192*100-100</f>
        <v>3.0068283918811289</v>
      </c>
    </row>
    <row r="166" spans="1:12">
      <c r="A166" s="6" t="s">
        <v>69</v>
      </c>
      <c r="B166" s="7">
        <v>87416635629.470001</v>
      </c>
      <c r="C166" s="7">
        <v>86537917615.489944</v>
      </c>
      <c r="D166" s="7">
        <v>85300785714.889893</v>
      </c>
      <c r="E166" s="7">
        <v>1237131900.5999994</v>
      </c>
      <c r="F166" s="8">
        <f t="shared" ref="F166:G187" si="35">C166/B166*100</f>
        <v>98.994793144745756</v>
      </c>
      <c r="G166" s="8">
        <f t="shared" si="35"/>
        <v>98.570416373898723</v>
      </c>
      <c r="H166" s="32">
        <f t="shared" ref="H166:H189" si="36">C166/C193*100-100</f>
        <v>-0.76612492972122936</v>
      </c>
    </row>
    <row r="167" spans="1:12">
      <c r="A167" s="6" t="s">
        <v>70</v>
      </c>
      <c r="B167" s="7">
        <v>12639232475.1</v>
      </c>
      <c r="C167" s="7">
        <v>12283805101.330002</v>
      </c>
      <c r="D167" s="7">
        <v>9093099491.0000095</v>
      </c>
      <c r="E167" s="7">
        <v>3190705610.3300018</v>
      </c>
      <c r="F167" s="8">
        <f t="shared" si="35"/>
        <v>97.187903818762649</v>
      </c>
      <c r="G167" s="8">
        <f t="shared" si="35"/>
        <v>74.02510391519867</v>
      </c>
      <c r="H167" s="32">
        <f t="shared" si="36"/>
        <v>0.82874593139088404</v>
      </c>
    </row>
    <row r="168" spans="1:12">
      <c r="A168" s="6" t="s">
        <v>71</v>
      </c>
      <c r="B168" s="7">
        <v>4707091130.3299999</v>
      </c>
      <c r="C168" s="7">
        <v>4659193006.3600006</v>
      </c>
      <c r="D168" s="7">
        <v>4642454978.8799963</v>
      </c>
      <c r="E168" s="7">
        <v>16738027.480000002</v>
      </c>
      <c r="F168" s="8">
        <f t="shared" si="35"/>
        <v>98.98242624491867</v>
      </c>
      <c r="G168" s="8">
        <f t="shared" si="35"/>
        <v>99.640752648427394</v>
      </c>
      <c r="H168" s="32">
        <f t="shared" si="36"/>
        <v>-0.99250967951171276</v>
      </c>
    </row>
    <row r="169" spans="1:12">
      <c r="A169" s="6" t="s">
        <v>72</v>
      </c>
      <c r="B169" s="7">
        <v>252207164331.16998</v>
      </c>
      <c r="C169" s="7">
        <v>250612035208.82996</v>
      </c>
      <c r="D169" s="7">
        <v>217888725393.98001</v>
      </c>
      <c r="E169" s="7">
        <v>32723309814.850006</v>
      </c>
      <c r="F169" s="8">
        <f t="shared" si="35"/>
        <v>99.367532192604386</v>
      </c>
      <c r="G169" s="8">
        <f t="shared" si="35"/>
        <v>86.942642324586586</v>
      </c>
      <c r="H169" s="32">
        <f t="shared" si="36"/>
        <v>2.9236058130984901</v>
      </c>
    </row>
    <row r="170" spans="1:12">
      <c r="A170" s="6" t="s">
        <v>73</v>
      </c>
      <c r="B170" s="7">
        <v>10449171377.83</v>
      </c>
      <c r="C170" s="7">
        <v>10329828915.439999</v>
      </c>
      <c r="D170" s="7">
        <v>4466571999.1599998</v>
      </c>
      <c r="E170" s="7">
        <v>5863256916.2799997</v>
      </c>
      <c r="F170" s="8">
        <f t="shared" ref="F170:F176" si="37">C170/B170*100</f>
        <v>98.857876303539143</v>
      </c>
      <c r="G170" s="8">
        <f t="shared" ref="G170:G176" si="38">D170/C170*100</f>
        <v>43.239554456548774</v>
      </c>
      <c r="H170" s="32">
        <f t="shared" si="36"/>
        <v>144.33682861629214</v>
      </c>
    </row>
    <row r="171" spans="1:12">
      <c r="A171" s="6" t="s">
        <v>74</v>
      </c>
      <c r="B171" s="7">
        <v>6069268816</v>
      </c>
      <c r="C171" s="7">
        <v>5520607826.1999998</v>
      </c>
      <c r="D171" s="7">
        <v>4461103728.1800003</v>
      </c>
      <c r="E171" s="7">
        <v>1059504098.0199999</v>
      </c>
      <c r="F171" s="8">
        <f t="shared" si="37"/>
        <v>90.960015012786997</v>
      </c>
      <c r="G171" s="8">
        <f t="shared" si="38"/>
        <v>80.808198456123847</v>
      </c>
      <c r="H171" s="32">
        <f t="shared" si="36"/>
        <v>-4.6550440127142139</v>
      </c>
    </row>
    <row r="172" spans="1:12">
      <c r="A172" s="6" t="s">
        <v>75</v>
      </c>
      <c r="B172" s="7">
        <v>1835865102</v>
      </c>
      <c r="C172" s="7">
        <v>1755023856.6500001</v>
      </c>
      <c r="D172" s="7">
        <v>1593297570.7699995</v>
      </c>
      <c r="E172" s="7">
        <v>161726285.88000003</v>
      </c>
      <c r="F172" s="8">
        <f t="shared" si="37"/>
        <v>95.596558523721001</v>
      </c>
      <c r="G172" s="8">
        <f t="shared" si="38"/>
        <v>90.784952280437679</v>
      </c>
      <c r="H172" s="32">
        <f t="shared" si="36"/>
        <v>3.0727324176248629</v>
      </c>
    </row>
    <row r="173" spans="1:12">
      <c r="A173" s="6" t="s">
        <v>76</v>
      </c>
      <c r="B173" s="7">
        <v>18000000000</v>
      </c>
      <c r="C173" s="7">
        <v>17658801401.98</v>
      </c>
      <c r="D173" s="7">
        <v>17658801401.98</v>
      </c>
      <c r="E173" s="7">
        <v>0</v>
      </c>
      <c r="F173" s="8">
        <f t="shared" si="37"/>
        <v>98.104452233222219</v>
      </c>
      <c r="G173" s="8">
        <f t="shared" si="38"/>
        <v>100</v>
      </c>
      <c r="H173" s="32">
        <f t="shared" si="36"/>
        <v>0.20992187854251654</v>
      </c>
    </row>
    <row r="174" spans="1:12">
      <c r="A174" s="6" t="s">
        <v>77</v>
      </c>
      <c r="B174" s="7">
        <v>90792164010</v>
      </c>
      <c r="C174" s="7">
        <v>81073465463.769989</v>
      </c>
      <c r="D174" s="7">
        <v>80844871351.170013</v>
      </c>
      <c r="E174" s="7">
        <v>228594112.59999999</v>
      </c>
      <c r="F174" s="8">
        <f>C174/B174*100</f>
        <v>89.295663725825975</v>
      </c>
      <c r="G174" s="8">
        <f>D174/C174*100</f>
        <v>99.718040777839789</v>
      </c>
      <c r="H174" s="32">
        <f t="shared" si="36"/>
        <v>-0.9713727413235631</v>
      </c>
    </row>
    <row r="175" spans="1:12">
      <c r="A175" s="6" t="s">
        <v>78</v>
      </c>
      <c r="B175" s="7">
        <v>55985581467</v>
      </c>
      <c r="C175" s="7">
        <v>54182304252.239998</v>
      </c>
      <c r="D175" s="7">
        <v>50178654625.119987</v>
      </c>
      <c r="E175" s="7">
        <v>4003649627.1199999</v>
      </c>
      <c r="F175" s="8">
        <f t="shared" si="37"/>
        <v>96.7790328018243</v>
      </c>
      <c r="G175" s="8">
        <f t="shared" si="38"/>
        <v>92.610780064868706</v>
      </c>
      <c r="H175" s="32">
        <f t="shared" si="36"/>
        <v>7.3284216795672705</v>
      </c>
    </row>
    <row r="176" spans="1:12">
      <c r="A176" s="6" t="s">
        <v>79</v>
      </c>
      <c r="B176" s="7">
        <v>1080839790</v>
      </c>
      <c r="C176" s="7">
        <v>356834790</v>
      </c>
      <c r="D176" s="7">
        <v>356834790</v>
      </c>
      <c r="E176" s="7">
        <v>0</v>
      </c>
      <c r="F176" s="8">
        <f t="shared" si="37"/>
        <v>33.014586740926703</v>
      </c>
      <c r="G176" s="8">
        <f t="shared" si="38"/>
        <v>100</v>
      </c>
      <c r="H176" s="32">
        <f t="shared" si="36"/>
        <v>18.944929999999999</v>
      </c>
    </row>
    <row r="177" spans="1:12">
      <c r="A177" s="6" t="s">
        <v>80</v>
      </c>
      <c r="B177" s="7">
        <v>2047782807.79</v>
      </c>
      <c r="C177" s="7">
        <v>1225297555.1399996</v>
      </c>
      <c r="D177" s="7">
        <v>421563568.20000005</v>
      </c>
      <c r="E177" s="7">
        <v>803733986.93999994</v>
      </c>
      <c r="F177" s="8">
        <f t="shared" si="35"/>
        <v>59.835327773962533</v>
      </c>
      <c r="G177" s="8">
        <f t="shared" si="35"/>
        <v>34.404995458579293</v>
      </c>
      <c r="H177" s="32">
        <f t="shared" si="36"/>
        <v>-2.239899887091596</v>
      </c>
    </row>
    <row r="178" spans="1:12">
      <c r="A178" s="3" t="s">
        <v>63</v>
      </c>
      <c r="B178" s="4">
        <v>77537845946.309998</v>
      </c>
      <c r="C178" s="4">
        <v>76830108167.940002</v>
      </c>
      <c r="D178" s="4">
        <v>49892631098.229996</v>
      </c>
      <c r="E178" s="4">
        <v>26937477069.709999</v>
      </c>
      <c r="F178" s="5">
        <f t="shared" si="35"/>
        <v>99.087235697958306</v>
      </c>
      <c r="G178" s="5">
        <f t="shared" si="35"/>
        <v>64.938905186976442</v>
      </c>
      <c r="H178" s="32">
        <f t="shared" si="36"/>
        <v>7.9456124339446887</v>
      </c>
    </row>
    <row r="179" spans="1:12">
      <c r="A179" s="6" t="s">
        <v>81</v>
      </c>
      <c r="B179" s="7">
        <v>5535810596.8199997</v>
      </c>
      <c r="C179" s="7">
        <v>5526547727.4699965</v>
      </c>
      <c r="D179" s="7">
        <v>2699822885.2299962</v>
      </c>
      <c r="E179" s="7">
        <v>2826724842.2400002</v>
      </c>
      <c r="F179" s="8">
        <f t="shared" si="35"/>
        <v>99.832673658392068</v>
      </c>
      <c r="G179" s="8">
        <f t="shared" si="35"/>
        <v>48.851887622545711</v>
      </c>
      <c r="H179" s="32">
        <f t="shared" si="36"/>
        <v>-15.509487054167309</v>
      </c>
    </row>
    <row r="180" spans="1:12">
      <c r="A180" s="6" t="s">
        <v>82</v>
      </c>
      <c r="B180" s="7">
        <v>13537362903.559999</v>
      </c>
      <c r="C180" s="7">
        <v>13517144267.680002</v>
      </c>
      <c r="D180" s="7">
        <v>10004405898.419998</v>
      </c>
      <c r="E180" s="7">
        <v>3512738369.2600007</v>
      </c>
      <c r="F180" s="8">
        <f t="shared" si="35"/>
        <v>99.850645683180446</v>
      </c>
      <c r="G180" s="8">
        <f t="shared" si="35"/>
        <v>74.012718221413877</v>
      </c>
      <c r="H180" s="32">
        <f t="shared" si="36"/>
        <v>-2.4851477499609729</v>
      </c>
    </row>
    <row r="181" spans="1:12">
      <c r="A181" s="6" t="s">
        <v>83</v>
      </c>
      <c r="B181" s="7">
        <v>10370883526.93</v>
      </c>
      <c r="C181" s="7">
        <v>10344426808.49</v>
      </c>
      <c r="D181" s="7">
        <v>6419692790.0699987</v>
      </c>
      <c r="E181" s="7">
        <v>3924734018.4199991</v>
      </c>
      <c r="F181" s="8">
        <f t="shared" si="35"/>
        <v>99.744894266999523</v>
      </c>
      <c r="G181" s="8">
        <f t="shared" si="35"/>
        <v>62.05943460106608</v>
      </c>
      <c r="H181" s="32">
        <f t="shared" si="36"/>
        <v>-7.2044662766734717</v>
      </c>
    </row>
    <row r="182" spans="1:12">
      <c r="A182" s="6" t="s">
        <v>84</v>
      </c>
      <c r="B182" s="7">
        <v>253524512</v>
      </c>
      <c r="C182" s="7">
        <v>252356839.64000002</v>
      </c>
      <c r="D182" s="7">
        <v>245997468.59</v>
      </c>
      <c r="E182" s="7">
        <v>6359371.0499999989</v>
      </c>
      <c r="F182" s="8">
        <f>C182/B182*100</f>
        <v>99.539424274683157</v>
      </c>
      <c r="G182" s="8">
        <f>D182/C182*100</f>
        <v>97.480008443966895</v>
      </c>
      <c r="H182" s="32">
        <f t="shared" si="36"/>
        <v>369.58249045847697</v>
      </c>
    </row>
    <row r="183" spans="1:12">
      <c r="A183" s="6" t="s">
        <v>85</v>
      </c>
      <c r="B183" s="7">
        <v>643509467</v>
      </c>
      <c r="C183" s="7">
        <v>641050432.76999998</v>
      </c>
      <c r="D183" s="7">
        <v>625923559.86000001</v>
      </c>
      <c r="E183" s="7">
        <v>15126872.909999998</v>
      </c>
      <c r="F183" s="8">
        <f t="shared" si="35"/>
        <v>99.61787132029869</v>
      </c>
      <c r="G183" s="8">
        <f t="shared" si="35"/>
        <v>97.640299087758791</v>
      </c>
      <c r="H183" s="32">
        <f t="shared" si="36"/>
        <v>-16.649716996835934</v>
      </c>
    </row>
    <row r="184" spans="1:12">
      <c r="A184" s="6" t="s">
        <v>86</v>
      </c>
      <c r="B184" s="7">
        <v>10267877463</v>
      </c>
      <c r="C184" s="7">
        <v>9620151168.5100002</v>
      </c>
      <c r="D184" s="7">
        <v>3810736089.3500004</v>
      </c>
      <c r="E184" s="7">
        <v>5809415079.1599998</v>
      </c>
      <c r="F184" s="8">
        <f t="shared" si="35"/>
        <v>93.691721616039317</v>
      </c>
      <c r="G184" s="8">
        <f t="shared" si="35"/>
        <v>39.612018798871112</v>
      </c>
      <c r="H184" s="32">
        <f t="shared" si="36"/>
        <v>-18.736248420801303</v>
      </c>
    </row>
    <row r="185" spans="1:12">
      <c r="A185" s="6" t="s">
        <v>87</v>
      </c>
      <c r="B185" s="7">
        <v>36928877477</v>
      </c>
      <c r="C185" s="7">
        <v>36928430923.380005</v>
      </c>
      <c r="D185" s="7">
        <v>26086052406.709999</v>
      </c>
      <c r="E185" s="7">
        <v>10842378516.67</v>
      </c>
      <c r="F185" s="8">
        <f t="shared" si="35"/>
        <v>99.998790773913242</v>
      </c>
      <c r="G185" s="8">
        <f t="shared" si="35"/>
        <v>70.639482248335881</v>
      </c>
      <c r="H185" s="32">
        <f t="shared" si="36"/>
        <v>36.956589926997566</v>
      </c>
    </row>
    <row r="186" spans="1:12">
      <c r="A186" s="3" t="s">
        <v>64</v>
      </c>
      <c r="B186" s="4">
        <v>226889701082</v>
      </c>
      <c r="C186" s="4">
        <v>207562179122.95001</v>
      </c>
      <c r="D186" s="4">
        <v>207196744697.66998</v>
      </c>
      <c r="E186" s="4">
        <v>365434425.27999997</v>
      </c>
      <c r="F186" s="8">
        <f t="shared" si="35"/>
        <v>91.481534037516823</v>
      </c>
      <c r="G186" s="8">
        <f t="shared" si="35"/>
        <v>99.823939781888896</v>
      </c>
      <c r="H186" s="32">
        <f t="shared" si="36"/>
        <v>21.40086057553934</v>
      </c>
    </row>
    <row r="187" spans="1:12">
      <c r="A187" s="6" t="s">
        <v>88</v>
      </c>
      <c r="B187" s="7">
        <v>226889701082</v>
      </c>
      <c r="C187" s="7">
        <v>207562179122.95001</v>
      </c>
      <c r="D187" s="7">
        <v>207196744697.66998</v>
      </c>
      <c r="E187" s="7">
        <v>365434425.27999997</v>
      </c>
      <c r="F187" s="8">
        <f t="shared" si="35"/>
        <v>91.481534037516823</v>
      </c>
      <c r="G187" s="8">
        <f t="shared" si="35"/>
        <v>99.823939781888896</v>
      </c>
      <c r="H187" s="32">
        <f t="shared" si="36"/>
        <v>21.40086057553934</v>
      </c>
    </row>
    <row r="188" spans="1:12">
      <c r="A188" s="9" t="s">
        <v>787</v>
      </c>
      <c r="B188" s="10">
        <f>B165+B178</f>
        <v>620768642883</v>
      </c>
      <c r="C188" s="10">
        <f>C165+C178</f>
        <v>603025223161.36987</v>
      </c>
      <c r="D188" s="10">
        <f>D165+D178</f>
        <v>526799395711.55988</v>
      </c>
      <c r="E188" s="10">
        <f>E165+E178</f>
        <v>76225827449.809998</v>
      </c>
      <c r="F188" s="11">
        <f>C188/B188*100</f>
        <v>97.141701675003205</v>
      </c>
      <c r="G188" s="11">
        <f>D188/C188*100</f>
        <v>87.359429668597471</v>
      </c>
      <c r="H188" s="32">
        <f t="shared" si="36"/>
        <v>3.6107993167886434</v>
      </c>
      <c r="I188" s="10">
        <v>83698862576.869904</v>
      </c>
      <c r="J188" s="10">
        <v>-10817966409.270018</v>
      </c>
      <c r="K188" s="10">
        <f>I188+J188</f>
        <v>72880896167.599884</v>
      </c>
      <c r="L188" s="10">
        <v>36315177389.589928</v>
      </c>
    </row>
    <row r="189" spans="1:12">
      <c r="A189" s="9" t="s">
        <v>26</v>
      </c>
      <c r="B189" s="10">
        <v>847658343965.00012</v>
      </c>
      <c r="C189" s="10">
        <v>810587402284.32007</v>
      </c>
      <c r="D189" s="10">
        <v>733996140409.22986</v>
      </c>
      <c r="E189" s="10">
        <v>76591261875.090012</v>
      </c>
      <c r="F189" s="11">
        <f>C189/B189*100</f>
        <v>95.626664688124535</v>
      </c>
      <c r="G189" s="11">
        <f>D189/C189*100</f>
        <v>90.551140856711072</v>
      </c>
      <c r="H189" s="32">
        <f t="shared" si="36"/>
        <v>7.6502189051382601</v>
      </c>
    </row>
    <row r="190" spans="1:12">
      <c r="B190" s="175">
        <v>2013</v>
      </c>
      <c r="C190" s="175"/>
      <c r="D190" s="175"/>
      <c r="E190" s="175"/>
    </row>
    <row r="191" spans="1:12" ht="60">
      <c r="B191" s="1" t="s">
        <v>0</v>
      </c>
      <c r="C191" s="1" t="s">
        <v>65</v>
      </c>
      <c r="D191" s="1" t="s">
        <v>66</v>
      </c>
      <c r="E191" s="1" t="s">
        <v>3</v>
      </c>
      <c r="F191" s="2" t="s">
        <v>67</v>
      </c>
      <c r="G191" s="2" t="s">
        <v>68</v>
      </c>
      <c r="H191" s="2" t="s">
        <v>786</v>
      </c>
    </row>
    <row r="192" spans="1:12">
      <c r="A192" s="3" t="s">
        <v>62</v>
      </c>
      <c r="B192" s="4">
        <v>528762957965.73999</v>
      </c>
      <c r="C192" s="4">
        <v>510835177830.69995</v>
      </c>
      <c r="D192" s="4">
        <v>473326849717.53973</v>
      </c>
      <c r="E192" s="4">
        <v>37508328113.159996</v>
      </c>
      <c r="F192" s="5">
        <f>C192/B192*100</f>
        <v>96.609486374761971</v>
      </c>
      <c r="G192" s="5">
        <f>D192/C192*100</f>
        <v>92.657450046325678</v>
      </c>
      <c r="H192" s="32">
        <f>C192/C219*100-100</f>
        <v>4.3904288263237419</v>
      </c>
    </row>
    <row r="193" spans="1:8">
      <c r="A193" s="6" t="s">
        <v>69</v>
      </c>
      <c r="B193" s="7">
        <v>87922091649.87001</v>
      </c>
      <c r="C193" s="7">
        <v>87206024711.019928</v>
      </c>
      <c r="D193" s="7">
        <v>85911521131.919907</v>
      </c>
      <c r="E193" s="7">
        <v>1294503579.0999975</v>
      </c>
      <c r="F193" s="8">
        <f t="shared" ref="F193:G214" si="39">C193/B193*100</f>
        <v>99.185566533492334</v>
      </c>
      <c r="G193" s="8">
        <f t="shared" si="39"/>
        <v>98.515580106546878</v>
      </c>
      <c r="H193" s="32">
        <f t="shared" ref="H193:H216" si="40">C193/C220*100-100</f>
        <v>-0.5338701404993742</v>
      </c>
    </row>
    <row r="194" spans="1:8">
      <c r="A194" s="6" t="s">
        <v>70</v>
      </c>
      <c r="B194" s="7">
        <v>12761310403.110004</v>
      </c>
      <c r="C194" s="7">
        <v>12182840307.950018</v>
      </c>
      <c r="D194" s="7">
        <v>9457794173.9500027</v>
      </c>
      <c r="E194" s="7">
        <v>2725046133.9999976</v>
      </c>
      <c r="F194" s="8">
        <f t="shared" si="39"/>
        <v>95.467000826035786</v>
      </c>
      <c r="G194" s="8">
        <f t="shared" si="39"/>
        <v>77.632095101650776</v>
      </c>
      <c r="H194" s="32">
        <f t="shared" si="40"/>
        <v>15.729745545908429</v>
      </c>
    </row>
    <row r="195" spans="1:8">
      <c r="A195" s="6" t="s">
        <v>71</v>
      </c>
      <c r="B195" s="7">
        <v>4730054653.7699995</v>
      </c>
      <c r="C195" s="7">
        <v>4705899514.550004</v>
      </c>
      <c r="D195" s="7">
        <v>4682238028.9500027</v>
      </c>
      <c r="E195" s="7">
        <v>23661485.599999994</v>
      </c>
      <c r="F195" s="8">
        <f t="shared" si="39"/>
        <v>99.48932642457433</v>
      </c>
      <c r="G195" s="8">
        <f t="shared" si="39"/>
        <v>99.497195264649335</v>
      </c>
      <c r="H195" s="32">
        <f t="shared" si="40"/>
        <v>0.59086180614187356</v>
      </c>
    </row>
    <row r="196" spans="1:8">
      <c r="A196" s="6" t="s">
        <v>72</v>
      </c>
      <c r="B196" s="7">
        <v>244233530024.66</v>
      </c>
      <c r="C196" s="7">
        <v>243493252329.22998</v>
      </c>
      <c r="D196" s="7">
        <v>216535764487.32996</v>
      </c>
      <c r="E196" s="7">
        <v>26957487841.900002</v>
      </c>
      <c r="F196" s="8">
        <f t="shared" si="39"/>
        <v>99.696897598230976</v>
      </c>
      <c r="G196" s="8">
        <f t="shared" si="39"/>
        <v>88.928856309557816</v>
      </c>
      <c r="H196" s="32">
        <f t="shared" si="40"/>
        <v>4.5197213257198712</v>
      </c>
    </row>
    <row r="197" spans="1:8">
      <c r="A197" s="6" t="s">
        <v>73</v>
      </c>
      <c r="B197" s="7">
        <v>4394226595.2900009</v>
      </c>
      <c r="C197" s="7">
        <v>4227700332.3400002</v>
      </c>
      <c r="D197" s="7">
        <v>3701402903.29</v>
      </c>
      <c r="E197" s="7">
        <v>526297429.04999995</v>
      </c>
      <c r="F197" s="8">
        <f t="shared" ref="F197:G203" si="41">C197/B197*100</f>
        <v>96.210339650474694</v>
      </c>
      <c r="G197" s="8">
        <f t="shared" si="41"/>
        <v>87.551212534529412</v>
      </c>
      <c r="H197" s="32">
        <f t="shared" si="40"/>
        <v>2.2802997463475805</v>
      </c>
    </row>
    <row r="198" spans="1:8">
      <c r="A198" s="6" t="s">
        <v>74</v>
      </c>
      <c r="B198" s="7">
        <v>6640065932</v>
      </c>
      <c r="C198" s="7">
        <v>5790141459.54</v>
      </c>
      <c r="D198" s="7">
        <v>4758963731.0799999</v>
      </c>
      <c r="E198" s="7">
        <v>1031177728.46</v>
      </c>
      <c r="F198" s="8">
        <f t="shared" si="41"/>
        <v>87.20005974091282</v>
      </c>
      <c r="G198" s="8">
        <f t="shared" si="41"/>
        <v>82.190802493072042</v>
      </c>
      <c r="H198" s="32">
        <f t="shared" si="40"/>
        <v>2.2546957316745591</v>
      </c>
    </row>
    <row r="199" spans="1:8">
      <c r="A199" s="6" t="s">
        <v>75</v>
      </c>
      <c r="B199" s="7">
        <v>1778104805</v>
      </c>
      <c r="C199" s="7">
        <v>1702704309.3599999</v>
      </c>
      <c r="D199" s="7">
        <v>1511386899.1900001</v>
      </c>
      <c r="E199" s="7">
        <v>191317410.16999999</v>
      </c>
      <c r="F199" s="8">
        <f t="shared" si="41"/>
        <v>95.759502171751905</v>
      </c>
      <c r="G199" s="8">
        <f t="shared" si="41"/>
        <v>88.763908735163128</v>
      </c>
      <c r="H199" s="32">
        <f t="shared" si="40"/>
        <v>4.5220859182818458</v>
      </c>
    </row>
    <row r="200" spans="1:8">
      <c r="A200" s="6" t="s">
        <v>76</v>
      </c>
      <c r="B200" s="7">
        <v>18600000000</v>
      </c>
      <c r="C200" s="7">
        <v>17621809368.720001</v>
      </c>
      <c r="D200" s="7">
        <v>17621809368.720001</v>
      </c>
      <c r="E200" s="7">
        <v>0</v>
      </c>
      <c r="F200" s="8">
        <f t="shared" si="41"/>
        <v>94.740910584516129</v>
      </c>
      <c r="G200" s="8">
        <f t="shared" si="41"/>
        <v>100</v>
      </c>
      <c r="H200" s="32">
        <f t="shared" si="40"/>
        <v>6.8511775262695096</v>
      </c>
    </row>
    <row r="201" spans="1:8">
      <c r="A201" s="6" t="s">
        <v>77</v>
      </c>
      <c r="B201" s="7">
        <v>89882832197</v>
      </c>
      <c r="C201" s="7">
        <v>81868715853.240005</v>
      </c>
      <c r="D201" s="7">
        <v>81711656952.079971</v>
      </c>
      <c r="E201" s="7">
        <v>157058901.16</v>
      </c>
      <c r="F201" s="8">
        <f t="shared" si="41"/>
        <v>91.083818624901454</v>
      </c>
      <c r="G201" s="8">
        <f t="shared" si="41"/>
        <v>99.808157609994055</v>
      </c>
      <c r="H201" s="32">
        <f t="shared" si="40"/>
        <v>0.59440987397482559</v>
      </c>
    </row>
    <row r="202" spans="1:8">
      <c r="A202" s="6" t="s">
        <v>78</v>
      </c>
      <c r="B202" s="7">
        <v>54937947326</v>
      </c>
      <c r="C202" s="7">
        <v>50482717815.419998</v>
      </c>
      <c r="D202" s="7">
        <v>46693183305.459991</v>
      </c>
      <c r="E202" s="7">
        <v>3789534509.96</v>
      </c>
      <c r="F202" s="8">
        <f t="shared" si="41"/>
        <v>91.890433248001031</v>
      </c>
      <c r="G202" s="8">
        <f t="shared" si="41"/>
        <v>92.493402348471648</v>
      </c>
      <c r="H202" s="32">
        <f t="shared" si="40"/>
        <v>18.331828686883938</v>
      </c>
    </row>
    <row r="203" spans="1:8">
      <c r="A203" s="6" t="s">
        <v>79</v>
      </c>
      <c r="B203" s="7">
        <v>1024005000</v>
      </c>
      <c r="C203" s="7">
        <v>300000000</v>
      </c>
      <c r="D203" s="7">
        <v>300000000</v>
      </c>
      <c r="E203" s="7">
        <v>0</v>
      </c>
      <c r="F203" s="8">
        <f t="shared" si="41"/>
        <v>29.296731949551031</v>
      </c>
      <c r="G203" s="8">
        <f t="shared" si="41"/>
        <v>100</v>
      </c>
      <c r="H203" s="32">
        <f t="shared" si="40"/>
        <v>0.44165913735845663</v>
      </c>
    </row>
    <row r="204" spans="1:8">
      <c r="A204" s="6" t="s">
        <v>80</v>
      </c>
      <c r="B204" s="7">
        <v>1858789379.04</v>
      </c>
      <c r="C204" s="7">
        <v>1253371829.3300002</v>
      </c>
      <c r="D204" s="7">
        <v>441128735.56999999</v>
      </c>
      <c r="E204" s="7">
        <v>812243093.76000011</v>
      </c>
      <c r="F204" s="8">
        <f t="shared" si="39"/>
        <v>67.42947014133054</v>
      </c>
      <c r="G204" s="8">
        <f t="shared" si="39"/>
        <v>35.19536064615469</v>
      </c>
      <c r="H204" s="32">
        <f t="shared" si="40"/>
        <v>0.6860149383141021</v>
      </c>
    </row>
    <row r="205" spans="1:8">
      <c r="A205" s="3" t="s">
        <v>63</v>
      </c>
      <c r="B205" s="4">
        <v>71279962067.899994</v>
      </c>
      <c r="C205" s="4">
        <v>71174831876.520004</v>
      </c>
      <c r="D205" s="4">
        <v>50563305488.62001</v>
      </c>
      <c r="E205" s="4">
        <v>20611526387.899998</v>
      </c>
      <c r="F205" s="5">
        <f t="shared" si="39"/>
        <v>99.85251087636685</v>
      </c>
      <c r="G205" s="5">
        <f t="shared" si="39"/>
        <v>71.040990411247364</v>
      </c>
      <c r="H205" s="32">
        <f t="shared" si="40"/>
        <v>55.903859546400128</v>
      </c>
    </row>
    <row r="206" spans="1:8">
      <c r="A206" s="6" t="s">
        <v>81</v>
      </c>
      <c r="B206" s="7">
        <v>6551423061.5099983</v>
      </c>
      <c r="C206" s="7">
        <v>6541027548.2799997</v>
      </c>
      <c r="D206" s="7">
        <v>3180458926.5500031</v>
      </c>
      <c r="E206" s="7">
        <v>3360568621.7299972</v>
      </c>
      <c r="F206" s="8">
        <f t="shared" si="39"/>
        <v>99.841324348429382</v>
      </c>
      <c r="G206" s="8">
        <f t="shared" si="39"/>
        <v>48.623230877330933</v>
      </c>
      <c r="H206" s="32">
        <f t="shared" si="40"/>
        <v>29.932580596152604</v>
      </c>
    </row>
    <row r="207" spans="1:8">
      <c r="A207" s="6" t="s">
        <v>82</v>
      </c>
      <c r="B207" s="7">
        <v>13872524995</v>
      </c>
      <c r="C207" s="7">
        <v>13861626158.260002</v>
      </c>
      <c r="D207" s="7">
        <v>11396946657.190001</v>
      </c>
      <c r="E207" s="7">
        <v>2464679501.0700002</v>
      </c>
      <c r="F207" s="8">
        <f t="shared" si="39"/>
        <v>99.921435811116382</v>
      </c>
      <c r="G207" s="8">
        <f t="shared" si="39"/>
        <v>82.219405768627482</v>
      </c>
      <c r="H207" s="32">
        <f t="shared" si="40"/>
        <v>-15.0622048912076</v>
      </c>
    </row>
    <row r="208" spans="1:8">
      <c r="A208" s="6" t="s">
        <v>83</v>
      </c>
      <c r="B208" s="7">
        <v>11216791788.389999</v>
      </c>
      <c r="C208" s="7">
        <v>11147548156.069998</v>
      </c>
      <c r="D208" s="7">
        <v>6983227369.7600021</v>
      </c>
      <c r="E208" s="7">
        <v>4164320786.3099995</v>
      </c>
      <c r="F208" s="8">
        <f t="shared" si="39"/>
        <v>99.38267881203187</v>
      </c>
      <c r="G208" s="8">
        <f t="shared" si="39"/>
        <v>62.643616981887952</v>
      </c>
      <c r="H208" s="32">
        <f t="shared" si="40"/>
        <v>23.803803600712143</v>
      </c>
    </row>
    <row r="209" spans="1:12">
      <c r="A209" s="6" t="s">
        <v>84</v>
      </c>
      <c r="B209" s="7">
        <v>53835668</v>
      </c>
      <c r="C209" s="7">
        <v>53740683.429999992</v>
      </c>
      <c r="D209" s="7">
        <v>45491244.749999993</v>
      </c>
      <c r="E209" s="7">
        <v>8249438.6800000006</v>
      </c>
      <c r="F209" s="8">
        <f>C209/B209*100</f>
        <v>99.823565725979279</v>
      </c>
      <c r="G209" s="8">
        <f>D209/C209*100</f>
        <v>84.649546389291245</v>
      </c>
      <c r="H209" s="32">
        <f t="shared" si="40"/>
        <v>-54.826584939548802</v>
      </c>
    </row>
    <row r="210" spans="1:12">
      <c r="A210" s="6" t="s">
        <v>85</v>
      </c>
      <c r="B210" s="7">
        <v>770452472</v>
      </c>
      <c r="C210" s="7">
        <v>769104086.60000002</v>
      </c>
      <c r="D210" s="7">
        <v>757003363.00999999</v>
      </c>
      <c r="E210" s="7">
        <v>12100723.59</v>
      </c>
      <c r="F210" s="8">
        <f t="shared" si="39"/>
        <v>99.824987854669374</v>
      </c>
      <c r="G210" s="8">
        <f t="shared" si="39"/>
        <v>98.426646821824335</v>
      </c>
      <c r="H210" s="32">
        <f t="shared" si="40"/>
        <v>-19.471159299760444</v>
      </c>
    </row>
    <row r="211" spans="1:12">
      <c r="A211" s="6" t="s">
        <v>86</v>
      </c>
      <c r="B211" s="7">
        <v>11850885077</v>
      </c>
      <c r="C211" s="7">
        <v>11838182438.740002</v>
      </c>
      <c r="D211" s="7">
        <v>3602470850.3400002</v>
      </c>
      <c r="E211" s="7">
        <v>8235711588.3999996</v>
      </c>
      <c r="F211" s="8">
        <f t="shared" si="39"/>
        <v>99.89281274624247</v>
      </c>
      <c r="G211" s="8">
        <f t="shared" si="39"/>
        <v>30.430945535617454</v>
      </c>
      <c r="H211" s="32">
        <f t="shared" si="40"/>
        <v>88.929647398194589</v>
      </c>
    </row>
    <row r="212" spans="1:12">
      <c r="A212" s="6" t="s">
        <v>87</v>
      </c>
      <c r="B212" s="7">
        <v>26964049006</v>
      </c>
      <c r="C212" s="7">
        <v>26963602805.139999</v>
      </c>
      <c r="D212" s="7">
        <v>24597707077.02</v>
      </c>
      <c r="E212" s="7">
        <v>2365895728.1199999</v>
      </c>
      <c r="F212" s="8">
        <f t="shared" si="39"/>
        <v>99.998345200826847</v>
      </c>
      <c r="G212" s="8">
        <f t="shared" si="39"/>
        <v>91.225594942865001</v>
      </c>
      <c r="H212" s="32">
        <f t="shared" si="40"/>
        <v>238.95331558928706</v>
      </c>
    </row>
    <row r="213" spans="1:12">
      <c r="A213" s="3" t="s">
        <v>64</v>
      </c>
      <c r="B213" s="4">
        <v>199491812492</v>
      </c>
      <c r="C213" s="4">
        <v>170972576420.73999</v>
      </c>
      <c r="D213" s="4">
        <v>170579247518.98999</v>
      </c>
      <c r="E213" s="4">
        <v>393328901.75</v>
      </c>
      <c r="F213" s="8">
        <f t="shared" si="39"/>
        <v>85.704056865790577</v>
      </c>
      <c r="G213" s="8">
        <f t="shared" si="39"/>
        <v>99.769946204248527</v>
      </c>
      <c r="H213" s="32">
        <f t="shared" si="40"/>
        <v>-20.230642409737271</v>
      </c>
    </row>
    <row r="214" spans="1:12">
      <c r="A214" s="6" t="s">
        <v>88</v>
      </c>
      <c r="B214" s="7">
        <v>199491812492</v>
      </c>
      <c r="C214" s="7">
        <v>170972576420.73999</v>
      </c>
      <c r="D214" s="7">
        <v>170579247518.98999</v>
      </c>
      <c r="E214" s="7">
        <v>393328901.75</v>
      </c>
      <c r="F214" s="8">
        <f t="shared" si="39"/>
        <v>85.704056865790577</v>
      </c>
      <c r="G214" s="8">
        <f t="shared" si="39"/>
        <v>99.769946204248527</v>
      </c>
      <c r="H214" s="32">
        <f t="shared" si="40"/>
        <v>-20.230642409737271</v>
      </c>
    </row>
    <row r="215" spans="1:12">
      <c r="A215" s="9" t="s">
        <v>787</v>
      </c>
      <c r="B215" s="10">
        <f>B192+B205</f>
        <v>600042920033.64001</v>
      </c>
      <c r="C215" s="10">
        <f>C192+C205</f>
        <v>582010009707.21997</v>
      </c>
      <c r="D215" s="10">
        <f>D192+D205</f>
        <v>523890155206.15973</v>
      </c>
      <c r="E215" s="10">
        <f>E192+E205</f>
        <v>58119854501.059998</v>
      </c>
      <c r="F215" s="11">
        <f>C215/B215*100</f>
        <v>96.994729922751347</v>
      </c>
      <c r="G215" s="11">
        <f>D215/C215*100</f>
        <v>90.013942452588154</v>
      </c>
      <c r="H215" s="32">
        <f t="shared" si="40"/>
        <v>8.7861824230225523</v>
      </c>
      <c r="I215" s="10">
        <v>75634162031.900116</v>
      </c>
      <c r="J215" s="10">
        <v>-13382109140.14002</v>
      </c>
      <c r="K215" s="10">
        <f>I215+J215</f>
        <v>62252052891.760094</v>
      </c>
      <c r="L215" s="10">
        <v>36721538836.660095</v>
      </c>
    </row>
    <row r="216" spans="1:12">
      <c r="A216" s="9" t="s">
        <v>26</v>
      </c>
      <c r="B216" s="10">
        <v>799534732525.64001</v>
      </c>
      <c r="C216" s="10">
        <v>752982586127.95996</v>
      </c>
      <c r="D216" s="10">
        <v>694469402725.14978</v>
      </c>
      <c r="E216" s="10">
        <v>58513183402.80999</v>
      </c>
      <c r="F216" s="11">
        <f>C216/B216*100</f>
        <v>94.177595480983413</v>
      </c>
      <c r="G216" s="11">
        <f>D216/C216*100</f>
        <v>92.229145204578927</v>
      </c>
      <c r="H216" s="32">
        <f t="shared" si="40"/>
        <v>0.48647242816615233</v>
      </c>
    </row>
    <row r="217" spans="1:12">
      <c r="B217" s="175">
        <v>2012</v>
      </c>
      <c r="C217" s="175"/>
      <c r="D217" s="175"/>
      <c r="E217" s="175"/>
    </row>
    <row r="218" spans="1:12" ht="60">
      <c r="B218" s="1" t="s">
        <v>0</v>
      </c>
      <c r="C218" s="1" t="s">
        <v>65</v>
      </c>
      <c r="D218" s="1" t="s">
        <v>66</v>
      </c>
      <c r="E218" s="1" t="s">
        <v>3</v>
      </c>
      <c r="F218" s="2" t="s">
        <v>67</v>
      </c>
      <c r="G218" s="2" t="s">
        <v>68</v>
      </c>
      <c r="H218" s="2" t="s">
        <v>786</v>
      </c>
    </row>
    <row r="219" spans="1:12">
      <c r="A219" s="3" t="s">
        <v>62</v>
      </c>
      <c r="B219" s="4">
        <v>508447573289</v>
      </c>
      <c r="C219" s="4">
        <v>489350588530.09003</v>
      </c>
      <c r="D219" s="4">
        <v>461321361829.54999</v>
      </c>
      <c r="E219" s="4">
        <v>28029226700.540005</v>
      </c>
      <c r="F219" s="5">
        <f>C219/B219*100</f>
        <v>96.24406020164929</v>
      </c>
      <c r="G219" s="5">
        <f>D219/C219*100</f>
        <v>94.27215837530018</v>
      </c>
      <c r="H219" s="32">
        <f>C219/C246*100-100</f>
        <v>3.6057805140723218</v>
      </c>
    </row>
    <row r="220" spans="1:12">
      <c r="A220" s="6" t="s">
        <v>69</v>
      </c>
      <c r="B220" s="7">
        <v>89071020859.069992</v>
      </c>
      <c r="C220" s="7">
        <v>87674090501.160019</v>
      </c>
      <c r="D220" s="7">
        <v>85963335799.250092</v>
      </c>
      <c r="E220" s="7">
        <v>1710754701.9100001</v>
      </c>
      <c r="F220" s="8">
        <f t="shared" ref="F220:G241" si="42">C220/B220*100</f>
        <v>98.431666837949209</v>
      </c>
      <c r="G220" s="8">
        <f t="shared" si="42"/>
        <v>98.048734019217122</v>
      </c>
      <c r="H220" s="32">
        <f t="shared" ref="H220:H243" si="43">C220/C247*100-100</f>
        <v>-1.333161261127529</v>
      </c>
    </row>
    <row r="221" spans="1:12">
      <c r="A221" s="6" t="s">
        <v>70</v>
      </c>
      <c r="B221" s="7">
        <v>11148847466.629999</v>
      </c>
      <c r="C221" s="7">
        <v>10526974072.639994</v>
      </c>
      <c r="D221" s="7">
        <v>8449049779.1700048</v>
      </c>
      <c r="E221" s="7">
        <v>2077924293.4699991</v>
      </c>
      <c r="F221" s="8">
        <f t="shared" si="42"/>
        <v>94.422083575442599</v>
      </c>
      <c r="G221" s="8">
        <f t="shared" si="42"/>
        <v>80.26095363081977</v>
      </c>
      <c r="H221" s="32">
        <f t="shared" si="43"/>
        <v>-4.0259149393118321</v>
      </c>
    </row>
    <row r="222" spans="1:12">
      <c r="A222" s="6" t="s">
        <v>71</v>
      </c>
      <c r="B222" s="7">
        <v>4752451380.9300003</v>
      </c>
      <c r="C222" s="7">
        <v>4678257477.9199991</v>
      </c>
      <c r="D222" s="7">
        <v>4658645987.8900023</v>
      </c>
      <c r="E222" s="7">
        <v>19611490.030000001</v>
      </c>
      <c r="F222" s="8">
        <f t="shared" si="42"/>
        <v>98.438828784073067</v>
      </c>
      <c r="G222" s="8">
        <f t="shared" si="42"/>
        <v>99.580794983547676</v>
      </c>
      <c r="H222" s="32">
        <f t="shared" si="43"/>
        <v>-2.0565080431603207</v>
      </c>
    </row>
    <row r="223" spans="1:12">
      <c r="A223" s="6" t="s">
        <v>72</v>
      </c>
      <c r="B223" s="7">
        <v>234037242314</v>
      </c>
      <c r="C223" s="7">
        <v>232963931821.45996</v>
      </c>
      <c r="D223" s="7">
        <v>212253717028.67996</v>
      </c>
      <c r="E223" s="7">
        <v>20710214792.780003</v>
      </c>
      <c r="F223" s="8">
        <f t="shared" si="42"/>
        <v>99.541393291970167</v>
      </c>
      <c r="G223" s="8">
        <f t="shared" si="42"/>
        <v>91.110119652061854</v>
      </c>
      <c r="H223" s="32">
        <f t="shared" si="43"/>
        <v>5.5112959633718788</v>
      </c>
    </row>
    <row r="224" spans="1:12">
      <c r="A224" s="6" t="s">
        <v>73</v>
      </c>
      <c r="B224" s="7">
        <v>4239456081.9899998</v>
      </c>
      <c r="C224" s="7">
        <v>4133445387.650001</v>
      </c>
      <c r="D224" s="7">
        <v>3714777729.5099998</v>
      </c>
      <c r="E224" s="7">
        <v>418667658.13999999</v>
      </c>
      <c r="F224" s="8">
        <f t="shared" ref="F224:G230" si="44">C224/B224*100</f>
        <v>97.499426995119691</v>
      </c>
      <c r="G224" s="8">
        <f t="shared" si="44"/>
        <v>89.871218345090369</v>
      </c>
      <c r="H224" s="32">
        <f t="shared" si="43"/>
        <v>4.6654711610023725</v>
      </c>
    </row>
    <row r="225" spans="1:8">
      <c r="A225" s="6" t="s">
        <v>74</v>
      </c>
      <c r="B225" s="7">
        <v>6447232636</v>
      </c>
      <c r="C225" s="7">
        <v>5662469990.3600006</v>
      </c>
      <c r="D225" s="7">
        <v>4344337019.1100006</v>
      </c>
      <c r="E225" s="7">
        <v>1318132971.2500002</v>
      </c>
      <c r="F225" s="8">
        <f t="shared" si="44"/>
        <v>87.827914859810562</v>
      </c>
      <c r="G225" s="8">
        <f t="shared" si="44"/>
        <v>76.721590163055382</v>
      </c>
      <c r="H225" s="32">
        <f t="shared" si="43"/>
        <v>23.621587738711327</v>
      </c>
    </row>
    <row r="226" spans="1:8">
      <c r="A226" s="6" t="s">
        <v>75</v>
      </c>
      <c r="B226" s="7">
        <v>1743923444</v>
      </c>
      <c r="C226" s="7">
        <v>1629037819.5200002</v>
      </c>
      <c r="D226" s="7">
        <v>1541136650.1300008</v>
      </c>
      <c r="E226" s="7">
        <v>87901169.390000001</v>
      </c>
      <c r="F226" s="8">
        <f t="shared" si="44"/>
        <v>93.412232350263665</v>
      </c>
      <c r="G226" s="8">
        <f t="shared" si="44"/>
        <v>94.604105052889466</v>
      </c>
      <c r="H226" s="32">
        <f t="shared" si="43"/>
        <v>-3.9691589865852706</v>
      </c>
    </row>
    <row r="227" spans="1:8">
      <c r="A227" s="6" t="s">
        <v>76</v>
      </c>
      <c r="B227" s="7">
        <v>18200000000</v>
      </c>
      <c r="C227" s="7">
        <v>16491918738.459999</v>
      </c>
      <c r="D227" s="7">
        <v>16491918738.459999</v>
      </c>
      <c r="E227" s="7">
        <v>0</v>
      </c>
      <c r="F227" s="8">
        <f t="shared" si="44"/>
        <v>90.614938123406588</v>
      </c>
      <c r="G227" s="8">
        <f t="shared" si="44"/>
        <v>100</v>
      </c>
      <c r="H227" s="32">
        <f t="shared" si="43"/>
        <v>-1.7682936001281746</v>
      </c>
    </row>
    <row r="228" spans="1:8">
      <c r="A228" s="6" t="s">
        <v>77</v>
      </c>
      <c r="B228" s="7">
        <v>88524275790</v>
      </c>
      <c r="C228" s="7">
        <v>81384955640.97998</v>
      </c>
      <c r="D228" s="7">
        <v>81125928786.349976</v>
      </c>
      <c r="E228" s="7">
        <v>259026854.63000003</v>
      </c>
      <c r="F228" s="8">
        <f t="shared" si="44"/>
        <v>91.935183783986957</v>
      </c>
      <c r="G228" s="8">
        <f t="shared" si="44"/>
        <v>99.681726367496381</v>
      </c>
      <c r="H228" s="32">
        <f t="shared" si="43"/>
        <v>10.355785564805473</v>
      </c>
    </row>
    <row r="229" spans="1:8">
      <c r="A229" s="6" t="s">
        <v>78</v>
      </c>
      <c r="B229" s="7">
        <v>46571486698</v>
      </c>
      <c r="C229" s="7">
        <v>42661994136</v>
      </c>
      <c r="D229" s="7">
        <v>42022276282.709991</v>
      </c>
      <c r="E229" s="7">
        <v>639717853.28999984</v>
      </c>
      <c r="F229" s="8">
        <f t="shared" si="44"/>
        <v>91.605394546771265</v>
      </c>
      <c r="G229" s="8">
        <f t="shared" si="44"/>
        <v>98.500497067130325</v>
      </c>
      <c r="H229" s="32">
        <f t="shared" si="43"/>
        <v>-5.5253531040143145</v>
      </c>
    </row>
    <row r="230" spans="1:8">
      <c r="A230" s="6" t="s">
        <v>79</v>
      </c>
      <c r="B230" s="7">
        <v>1074305000</v>
      </c>
      <c r="C230" s="7">
        <v>298680848.74000001</v>
      </c>
      <c r="D230" s="7">
        <v>298680848.74000001</v>
      </c>
      <c r="E230" s="7">
        <v>0</v>
      </c>
      <c r="F230" s="8">
        <f t="shared" si="44"/>
        <v>27.802239470169088</v>
      </c>
      <c r="G230" s="8">
        <f t="shared" si="44"/>
        <v>100</v>
      </c>
      <c r="H230" s="32">
        <f t="shared" si="43"/>
        <v>60.694041738173468</v>
      </c>
    </row>
    <row r="231" spans="1:8">
      <c r="A231" s="6" t="s">
        <v>80</v>
      </c>
      <c r="B231" s="7">
        <v>2637331618.3800001</v>
      </c>
      <c r="C231" s="7">
        <v>1244832095.1999996</v>
      </c>
      <c r="D231" s="7">
        <v>457557179.55000001</v>
      </c>
      <c r="E231" s="7">
        <v>787274915.64999998</v>
      </c>
      <c r="F231" s="8">
        <f t="shared" si="42"/>
        <v>47.200438751219558</v>
      </c>
      <c r="G231" s="8">
        <f t="shared" si="42"/>
        <v>36.756537794479591</v>
      </c>
      <c r="H231" s="32">
        <f t="shared" si="43"/>
        <v>52.709058937548036</v>
      </c>
    </row>
    <row r="232" spans="1:8">
      <c r="A232" s="3" t="s">
        <v>63</v>
      </c>
      <c r="B232" s="4">
        <v>46829656350</v>
      </c>
      <c r="C232" s="4">
        <v>45653027502.720001</v>
      </c>
      <c r="D232" s="4">
        <v>32203083775.680004</v>
      </c>
      <c r="E232" s="4">
        <v>13449943727.039999</v>
      </c>
      <c r="F232" s="5">
        <f t="shared" si="42"/>
        <v>97.487427969818967</v>
      </c>
      <c r="G232" s="5">
        <f t="shared" si="42"/>
        <v>70.538769359296822</v>
      </c>
      <c r="H232" s="32">
        <f t="shared" si="43"/>
        <v>-5.8741267464955058</v>
      </c>
    </row>
    <row r="233" spans="1:8">
      <c r="A233" s="6" t="s">
        <v>81</v>
      </c>
      <c r="B233" s="7">
        <v>5030763220.000001</v>
      </c>
      <c r="C233" s="7">
        <v>5034170427.6699972</v>
      </c>
      <c r="D233" s="7">
        <v>2636007867.1800008</v>
      </c>
      <c r="E233" s="7">
        <v>2398162560.4899979</v>
      </c>
      <c r="F233" s="8">
        <f t="shared" si="42"/>
        <v>100.06772745050792</v>
      </c>
      <c r="G233" s="8">
        <f t="shared" si="42"/>
        <v>52.362308846187474</v>
      </c>
      <c r="H233" s="32">
        <f t="shared" si="43"/>
        <v>-11.58860472551676</v>
      </c>
    </row>
    <row r="234" spans="1:8">
      <c r="A234" s="6" t="s">
        <v>82</v>
      </c>
      <c r="B234" s="7">
        <v>16502166624</v>
      </c>
      <c r="C234" s="7">
        <v>16319738628.140001</v>
      </c>
      <c r="D234" s="7">
        <v>12488480457.580002</v>
      </c>
      <c r="E234" s="7">
        <v>3831258170.5599995</v>
      </c>
      <c r="F234" s="8">
        <f t="shared" si="42"/>
        <v>98.894520943724544</v>
      </c>
      <c r="G234" s="8">
        <f t="shared" si="42"/>
        <v>76.523777384805726</v>
      </c>
      <c r="H234" s="32">
        <f t="shared" si="43"/>
        <v>0.63569470809130735</v>
      </c>
    </row>
    <row r="235" spans="1:8">
      <c r="A235" s="6" t="s">
        <v>83</v>
      </c>
      <c r="B235" s="7">
        <v>9210656487</v>
      </c>
      <c r="C235" s="7">
        <v>9004204904.7399979</v>
      </c>
      <c r="D235" s="7">
        <v>5701298826.6400013</v>
      </c>
      <c r="E235" s="7">
        <v>3302906078.0999999</v>
      </c>
      <c r="F235" s="8">
        <f t="shared" si="42"/>
        <v>97.758557356347069</v>
      </c>
      <c r="G235" s="8">
        <f t="shared" si="42"/>
        <v>63.318181749048385</v>
      </c>
      <c r="H235" s="32">
        <f t="shared" si="43"/>
        <v>11.687504494819308</v>
      </c>
    </row>
    <row r="236" spans="1:8">
      <c r="A236" s="6" t="s">
        <v>84</v>
      </c>
      <c r="B236" s="7">
        <v>118976828</v>
      </c>
      <c r="C236" s="7">
        <v>118965288.22999999</v>
      </c>
      <c r="D236" s="7">
        <v>109254172.56</v>
      </c>
      <c r="E236" s="7">
        <v>9711115.6699999962</v>
      </c>
      <c r="F236" s="8">
        <f>C236/B236*100</f>
        <v>99.990300825636396</v>
      </c>
      <c r="G236" s="8">
        <f>D236/C236*100</f>
        <v>91.837017490996928</v>
      </c>
      <c r="H236" s="32">
        <f t="shared" si="43"/>
        <v>121.42330388501787</v>
      </c>
    </row>
    <row r="237" spans="1:8">
      <c r="A237" s="6" t="s">
        <v>85</v>
      </c>
      <c r="B237" s="7">
        <v>955738632</v>
      </c>
      <c r="C237" s="7">
        <v>955066631.91999996</v>
      </c>
      <c r="D237" s="7">
        <v>712587554.06999993</v>
      </c>
      <c r="E237" s="7">
        <v>242479077.84999999</v>
      </c>
      <c r="F237" s="8">
        <f t="shared" si="42"/>
        <v>99.929687881445801</v>
      </c>
      <c r="G237" s="8">
        <f t="shared" si="42"/>
        <v>74.61129205587082</v>
      </c>
      <c r="H237" s="32">
        <f t="shared" si="43"/>
        <v>9.8799900273164383</v>
      </c>
    </row>
    <row r="238" spans="1:8">
      <c r="A238" s="6" t="s">
        <v>86</v>
      </c>
      <c r="B238" s="7">
        <v>7055947729</v>
      </c>
      <c r="C238" s="7">
        <v>6265920993.2200012</v>
      </c>
      <c r="D238" s="7">
        <v>3314710384.4200001</v>
      </c>
      <c r="E238" s="7">
        <v>2951210608.8000007</v>
      </c>
      <c r="F238" s="8">
        <f t="shared" si="42"/>
        <v>88.803393022131061</v>
      </c>
      <c r="G238" s="8">
        <f t="shared" si="42"/>
        <v>52.900609311969639</v>
      </c>
      <c r="H238" s="32">
        <f t="shared" si="43"/>
        <v>-48.71126163145977</v>
      </c>
    </row>
    <row r="239" spans="1:8">
      <c r="A239" s="6" t="s">
        <v>87</v>
      </c>
      <c r="B239" s="7">
        <v>7955406830</v>
      </c>
      <c r="C239" s="7">
        <v>7954960628.8000002</v>
      </c>
      <c r="D239" s="7">
        <v>7240744513.2299995</v>
      </c>
      <c r="E239" s="7">
        <v>714216115.56999993</v>
      </c>
      <c r="F239" s="8">
        <f t="shared" si="42"/>
        <v>99.994391220844705</v>
      </c>
      <c r="G239" s="8">
        <f t="shared" si="42"/>
        <v>91.0217517232673</v>
      </c>
      <c r="H239" s="32">
        <f t="shared" si="43"/>
        <v>47.598635099636169</v>
      </c>
    </row>
    <row r="240" spans="1:8">
      <c r="A240" s="3" t="s">
        <v>64</v>
      </c>
      <c r="B240" s="4">
        <v>248403803109</v>
      </c>
      <c r="C240" s="4">
        <v>214333650897.56</v>
      </c>
      <c r="D240" s="4">
        <v>213792455039.29001</v>
      </c>
      <c r="E240" s="4">
        <v>541195858.26999998</v>
      </c>
      <c r="F240" s="8">
        <f t="shared" si="42"/>
        <v>86.284367716991056</v>
      </c>
      <c r="G240" s="8">
        <f t="shared" si="42"/>
        <v>99.747498418468766</v>
      </c>
      <c r="H240" s="32">
        <f t="shared" si="43"/>
        <v>15.149382801271912</v>
      </c>
    </row>
    <row r="241" spans="1:12">
      <c r="A241" s="6" t="s">
        <v>88</v>
      </c>
      <c r="B241" s="7">
        <v>248403803109</v>
      </c>
      <c r="C241" s="7">
        <v>214333650897.56</v>
      </c>
      <c r="D241" s="7">
        <v>213792455039.29001</v>
      </c>
      <c r="E241" s="7">
        <v>541195858.26999998</v>
      </c>
      <c r="F241" s="8">
        <f t="shared" si="42"/>
        <v>86.284367716991056</v>
      </c>
      <c r="G241" s="8">
        <f t="shared" si="42"/>
        <v>99.747498418468766</v>
      </c>
      <c r="H241" s="32">
        <f t="shared" si="43"/>
        <v>15.149382801271912</v>
      </c>
    </row>
    <row r="242" spans="1:12">
      <c r="A242" s="9" t="s">
        <v>787</v>
      </c>
      <c r="B242" s="10">
        <f>B219+B232</f>
        <v>555277229639</v>
      </c>
      <c r="C242" s="10">
        <f>C219+C232</f>
        <v>535003616032.81006</v>
      </c>
      <c r="D242" s="10">
        <f>D219+D232</f>
        <v>493524445605.22998</v>
      </c>
      <c r="E242" s="10">
        <f>E219+E232</f>
        <v>41479170427.580002</v>
      </c>
      <c r="F242" s="11">
        <f>C242/B242*100</f>
        <v>96.34892040875323</v>
      </c>
      <c r="G242" s="11">
        <f>D242/C242*100</f>
        <v>92.246936434718179</v>
      </c>
      <c r="H242" s="32">
        <f t="shared" si="43"/>
        <v>2.7229538624693532</v>
      </c>
      <c r="I242" s="10">
        <v>92860809916.019882</v>
      </c>
      <c r="J242" s="10">
        <v>-24074776565.600029</v>
      </c>
      <c r="K242" s="10">
        <f>I242+J242</f>
        <v>68786033350.419861</v>
      </c>
      <c r="L242" s="10">
        <v>36918030221.570198</v>
      </c>
    </row>
    <row r="243" spans="1:12">
      <c r="A243" s="9" t="s">
        <v>26</v>
      </c>
      <c r="B243" s="10">
        <v>803681032748</v>
      </c>
      <c r="C243" s="10">
        <v>749337266930.37</v>
      </c>
      <c r="D243" s="10">
        <v>707316900644.52002</v>
      </c>
      <c r="E243" s="10">
        <v>42020366285.849998</v>
      </c>
      <c r="F243" s="11">
        <f>C243/B243*100</f>
        <v>93.23814254620217</v>
      </c>
      <c r="G243" s="11">
        <f>D243/C243*100</f>
        <v>94.392329310140326</v>
      </c>
      <c r="H243" s="32">
        <f t="shared" si="43"/>
        <v>5.9947179367511012</v>
      </c>
    </row>
    <row r="244" spans="1:12">
      <c r="B244" s="175">
        <v>2011</v>
      </c>
      <c r="C244" s="175"/>
      <c r="D244" s="175"/>
      <c r="E244" s="175"/>
    </row>
    <row r="245" spans="1:12" ht="60">
      <c r="B245" s="1" t="s">
        <v>0</v>
      </c>
      <c r="C245" s="1" t="s">
        <v>65</v>
      </c>
      <c r="D245" s="1" t="s">
        <v>66</v>
      </c>
      <c r="E245" s="1" t="s">
        <v>3</v>
      </c>
      <c r="F245" s="2" t="s">
        <v>67</v>
      </c>
      <c r="G245" s="2" t="s">
        <v>68</v>
      </c>
      <c r="H245" s="2" t="s">
        <v>786</v>
      </c>
    </row>
    <row r="246" spans="1:12">
      <c r="A246" s="3" t="s">
        <v>62</v>
      </c>
      <c r="B246" s="4">
        <v>490490407782.86005</v>
      </c>
      <c r="C246" s="4">
        <v>472319774149.69012</v>
      </c>
      <c r="D246" s="4">
        <v>440523983098.1001</v>
      </c>
      <c r="E246" s="4">
        <v>31795791051.59</v>
      </c>
      <c r="F246" s="5">
        <f>C246/B246*100</f>
        <v>96.295415089704662</v>
      </c>
      <c r="G246" s="5">
        <f>D246/C246*100</f>
        <v>93.268164325994718</v>
      </c>
      <c r="H246" s="32">
        <f>C246/C273*100-100</f>
        <v>-0.49348941112135947</v>
      </c>
    </row>
    <row r="247" spans="1:12">
      <c r="A247" s="6" t="s">
        <v>69</v>
      </c>
      <c r="B247" s="7">
        <v>91088213162.580017</v>
      </c>
      <c r="C247" s="7">
        <v>88858720540.54007</v>
      </c>
      <c r="D247" s="7">
        <v>86965127179.190033</v>
      </c>
      <c r="E247" s="7">
        <v>1893593361.3499987</v>
      </c>
      <c r="F247" s="8">
        <f t="shared" ref="F247:G268" si="45">C247/B247*100</f>
        <v>97.552380769550723</v>
      </c>
      <c r="G247" s="8">
        <f t="shared" si="45"/>
        <v>97.868984214682541</v>
      </c>
      <c r="H247" s="32">
        <f t="shared" ref="H247:H270" si="46">C247/C274*100-100</f>
        <v>4.302640744114683E-3</v>
      </c>
    </row>
    <row r="248" spans="1:12">
      <c r="A248" s="6" t="s">
        <v>70</v>
      </c>
      <c r="B248" s="7">
        <v>11587263701.729986</v>
      </c>
      <c r="C248" s="7">
        <v>10968558925.029997</v>
      </c>
      <c r="D248" s="7">
        <v>8700360243.2899971</v>
      </c>
      <c r="E248" s="7">
        <v>2268198681.7399993</v>
      </c>
      <c r="F248" s="8">
        <f t="shared" si="45"/>
        <v>94.660475565015261</v>
      </c>
      <c r="G248" s="8">
        <f t="shared" si="45"/>
        <v>79.320905350984418</v>
      </c>
      <c r="H248" s="32">
        <f t="shared" si="46"/>
        <v>11.929733403506674</v>
      </c>
    </row>
    <row r="249" spans="1:12">
      <c r="A249" s="6" t="s">
        <v>71</v>
      </c>
      <c r="B249" s="7">
        <v>4852384725</v>
      </c>
      <c r="C249" s="7">
        <v>4776486302.9200001</v>
      </c>
      <c r="D249" s="7">
        <v>4739651486.4100008</v>
      </c>
      <c r="E249" s="7">
        <v>36834816.510000005</v>
      </c>
      <c r="F249" s="8">
        <f t="shared" si="45"/>
        <v>98.435853165373246</v>
      </c>
      <c r="G249" s="8">
        <f t="shared" si="45"/>
        <v>99.228830270329027</v>
      </c>
      <c r="H249" s="32">
        <f t="shared" si="46"/>
        <v>1.3055264922439846</v>
      </c>
    </row>
    <row r="250" spans="1:12">
      <c r="A250" s="6" t="s">
        <v>72</v>
      </c>
      <c r="B250" s="7">
        <v>224067621448.85001</v>
      </c>
      <c r="C250" s="7">
        <v>220795252010.10999</v>
      </c>
      <c r="D250" s="7">
        <v>197317530096.81003</v>
      </c>
      <c r="E250" s="7">
        <v>23477721913.299999</v>
      </c>
      <c r="F250" s="8">
        <f t="shared" si="45"/>
        <v>98.539561665545222</v>
      </c>
      <c r="G250" s="8">
        <f t="shared" si="45"/>
        <v>89.366745118131007</v>
      </c>
      <c r="H250" s="32">
        <f t="shared" si="46"/>
        <v>-0.83783026321205512</v>
      </c>
    </row>
    <row r="251" spans="1:12">
      <c r="A251" s="6" t="s">
        <v>73</v>
      </c>
      <c r="B251" s="7">
        <v>4081685884</v>
      </c>
      <c r="C251" s="7">
        <v>3949196752.0899997</v>
      </c>
      <c r="D251" s="7">
        <v>3552446041.3199992</v>
      </c>
      <c r="E251" s="7">
        <v>396750710.76999998</v>
      </c>
      <c r="F251" s="8">
        <f t="shared" ref="F251:F257" si="47">C251/B251*100</f>
        <v>96.754058600409437</v>
      </c>
      <c r="G251" s="8">
        <f t="shared" ref="G251:G257" si="48">D251/C251*100</f>
        <v>89.95363524088711</v>
      </c>
      <c r="H251" s="32">
        <f t="shared" si="46"/>
        <v>-13.441898893608467</v>
      </c>
    </row>
    <row r="252" spans="1:12">
      <c r="A252" s="6" t="s">
        <v>74</v>
      </c>
      <c r="B252" s="7">
        <v>4874418730.5</v>
      </c>
      <c r="C252" s="7">
        <v>4580486381.0100002</v>
      </c>
      <c r="D252" s="7">
        <v>3091364629.5999999</v>
      </c>
      <c r="E252" s="7">
        <v>1489121751.4099998</v>
      </c>
      <c r="F252" s="8">
        <f t="shared" si="47"/>
        <v>93.969899474355387</v>
      </c>
      <c r="G252" s="8">
        <f t="shared" si="48"/>
        <v>67.489877110350719</v>
      </c>
      <c r="H252" s="32">
        <f t="shared" si="46"/>
        <v>-2.6527565558404973</v>
      </c>
    </row>
    <row r="253" spans="1:12">
      <c r="A253" s="6" t="s">
        <v>75</v>
      </c>
      <c r="B253" s="7">
        <v>1741810067</v>
      </c>
      <c r="C253" s="7">
        <v>1696369418.75</v>
      </c>
      <c r="D253" s="7">
        <v>1572645179.7799997</v>
      </c>
      <c r="E253" s="7">
        <v>123724238.97</v>
      </c>
      <c r="F253" s="8">
        <f t="shared" si="47"/>
        <v>97.391182361905592</v>
      </c>
      <c r="G253" s="8">
        <f t="shared" si="48"/>
        <v>92.706527387108366</v>
      </c>
      <c r="H253" s="32">
        <f t="shared" si="46"/>
        <v>1.7751250941156371</v>
      </c>
    </row>
    <row r="254" spans="1:12">
      <c r="A254" s="6" t="s">
        <v>76</v>
      </c>
      <c r="B254" s="7">
        <v>17700000000</v>
      </c>
      <c r="C254" s="7">
        <v>16788793906.65</v>
      </c>
      <c r="D254" s="7">
        <v>16788793906.65</v>
      </c>
      <c r="E254" s="7">
        <v>0</v>
      </c>
      <c r="F254" s="8">
        <f t="shared" si="47"/>
        <v>94.851942975423725</v>
      </c>
      <c r="G254" s="8">
        <f t="shared" si="48"/>
        <v>100</v>
      </c>
      <c r="H254" s="32">
        <f t="shared" si="46"/>
        <v>8.8097884198543994</v>
      </c>
    </row>
    <row r="255" spans="1:12">
      <c r="A255" s="6" t="s">
        <v>77</v>
      </c>
      <c r="B255" s="7">
        <v>79586393694</v>
      </c>
      <c r="C255" s="7">
        <v>73747792401.140015</v>
      </c>
      <c r="D255" s="7">
        <v>73313770389.339996</v>
      </c>
      <c r="E255" s="7">
        <v>434022011.80000001</v>
      </c>
      <c r="F255" s="8">
        <f t="shared" si="47"/>
        <v>92.663819753777645</v>
      </c>
      <c r="G255" s="8">
        <f t="shared" si="48"/>
        <v>99.411477960670041</v>
      </c>
      <c r="H255" s="32">
        <f t="shared" si="46"/>
        <v>6.077166059751022</v>
      </c>
    </row>
    <row r="256" spans="1:12">
      <c r="A256" s="6" t="s">
        <v>78</v>
      </c>
      <c r="B256" s="7">
        <v>48281998010</v>
      </c>
      <c r="C256" s="7">
        <v>45157082389.48999</v>
      </c>
      <c r="D256" s="7">
        <v>43975764033.470001</v>
      </c>
      <c r="E256" s="7">
        <v>1181318356.0199997</v>
      </c>
      <c r="F256" s="8">
        <f>C256/B256*100</f>
        <v>93.527783129723034</v>
      </c>
      <c r="G256" s="8">
        <f>D256/C256*100</f>
        <v>97.383979890837821</v>
      </c>
      <c r="H256" s="32">
        <f t="shared" si="46"/>
        <v>-11.636688776166096</v>
      </c>
    </row>
    <row r="257" spans="1:12">
      <c r="A257" s="6" t="s">
        <v>79</v>
      </c>
      <c r="B257" s="7">
        <v>909874274</v>
      </c>
      <c r="C257" s="7">
        <v>185869274</v>
      </c>
      <c r="D257" s="7">
        <v>185869274</v>
      </c>
      <c r="E257" s="7">
        <v>0</v>
      </c>
      <c r="F257" s="8">
        <f t="shared" si="47"/>
        <v>20.428017288902929</v>
      </c>
      <c r="G257" s="8">
        <f t="shared" si="48"/>
        <v>100</v>
      </c>
      <c r="H257" s="32">
        <f t="shared" si="46"/>
        <v>0</v>
      </c>
    </row>
    <row r="258" spans="1:12">
      <c r="A258" s="6" t="s">
        <v>80</v>
      </c>
      <c r="B258" s="7">
        <v>1718744085.2</v>
      </c>
      <c r="C258" s="7">
        <v>815165847.95999992</v>
      </c>
      <c r="D258" s="7">
        <v>320660638.23999995</v>
      </c>
      <c r="E258" s="7">
        <v>494505209.72000003</v>
      </c>
      <c r="F258" s="8">
        <f t="shared" si="45"/>
        <v>47.427994369804274</v>
      </c>
      <c r="G258" s="8">
        <f t="shared" si="45"/>
        <v>39.336858756101215</v>
      </c>
      <c r="H258" s="32">
        <f t="shared" si="46"/>
        <v>-43.993715376986152</v>
      </c>
    </row>
    <row r="259" spans="1:12">
      <c r="A259" s="3" t="s">
        <v>63</v>
      </c>
      <c r="B259" s="4">
        <v>48813017432.139999</v>
      </c>
      <c r="C259" s="4">
        <v>48502102476.930008</v>
      </c>
      <c r="D259" s="4">
        <v>30433159790.800003</v>
      </c>
      <c r="E259" s="4">
        <v>18068942686.130001</v>
      </c>
      <c r="F259" s="5">
        <f t="shared" si="45"/>
        <v>99.363049097216276</v>
      </c>
      <c r="G259" s="5">
        <f t="shared" si="45"/>
        <v>62.7460630294852</v>
      </c>
      <c r="H259" s="32">
        <f t="shared" si="46"/>
        <v>-7.2302820275200474</v>
      </c>
    </row>
    <row r="260" spans="1:12">
      <c r="A260" s="6" t="s">
        <v>81</v>
      </c>
      <c r="B260" s="7">
        <v>5696324738.3600016</v>
      </c>
      <c r="C260" s="7">
        <v>5694028933.7600002</v>
      </c>
      <c r="D260" s="7">
        <v>2453289096.3999977</v>
      </c>
      <c r="E260" s="7">
        <v>3240739837.3600016</v>
      </c>
      <c r="F260" s="8">
        <f t="shared" si="45"/>
        <v>99.959696739468853</v>
      </c>
      <c r="G260" s="8">
        <f t="shared" si="45"/>
        <v>43.085293821645379</v>
      </c>
      <c r="H260" s="32">
        <f t="shared" si="46"/>
        <v>-22.273954340021021</v>
      </c>
    </row>
    <row r="261" spans="1:12">
      <c r="A261" s="6" t="s">
        <v>82</v>
      </c>
      <c r="B261" s="7">
        <v>16294173368.82</v>
      </c>
      <c r="C261" s="7">
        <v>16216650240.730003</v>
      </c>
      <c r="D261" s="7">
        <v>11900752124.370003</v>
      </c>
      <c r="E261" s="7">
        <v>4315898116.3599997</v>
      </c>
      <c r="F261" s="8">
        <f t="shared" si="45"/>
        <v>99.524227916720577</v>
      </c>
      <c r="G261" s="8">
        <f t="shared" si="45"/>
        <v>73.386007268504073</v>
      </c>
      <c r="H261" s="32">
        <f t="shared" si="46"/>
        <v>-20.724328428317207</v>
      </c>
    </row>
    <row r="262" spans="1:12">
      <c r="A262" s="6" t="s">
        <v>83</v>
      </c>
      <c r="B262" s="7">
        <v>8276579015.1400003</v>
      </c>
      <c r="C262" s="7">
        <v>8061962656.8500004</v>
      </c>
      <c r="D262" s="7">
        <v>5764109760.9700012</v>
      </c>
      <c r="E262" s="7">
        <v>2297852895.8799996</v>
      </c>
      <c r="F262" s="8">
        <f t="shared" si="45"/>
        <v>97.406943643050937</v>
      </c>
      <c r="G262" s="8">
        <f t="shared" si="45"/>
        <v>71.497599360280034</v>
      </c>
      <c r="H262" s="32">
        <f t="shared" si="46"/>
        <v>-30.673774711497543</v>
      </c>
    </row>
    <row r="263" spans="1:12">
      <c r="A263" s="6" t="s">
        <v>84</v>
      </c>
      <c r="B263" s="7">
        <v>53950073</v>
      </c>
      <c r="C263" s="7">
        <v>53727537.32</v>
      </c>
      <c r="D263" s="7">
        <v>42777592.829999998</v>
      </c>
      <c r="E263" s="7">
        <v>10949944.489999998</v>
      </c>
      <c r="F263" s="8">
        <f>C263/B263*100</f>
        <v>99.58751551642942</v>
      </c>
      <c r="G263" s="8">
        <f>D263/C263*100</f>
        <v>79.619493026858123</v>
      </c>
      <c r="H263" s="32">
        <f t="shared" si="46"/>
        <v>3.3040562390694674</v>
      </c>
    </row>
    <row r="264" spans="1:12">
      <c r="A264" s="6" t="s">
        <v>85</v>
      </c>
      <c r="B264" s="7">
        <v>869191128</v>
      </c>
      <c r="C264" s="7">
        <v>869190679.47000003</v>
      </c>
      <c r="D264" s="7">
        <v>627927020.06999993</v>
      </c>
      <c r="E264" s="7">
        <v>241263659.40000001</v>
      </c>
      <c r="F264" s="8">
        <f t="shared" si="45"/>
        <v>99.999948396850186</v>
      </c>
      <c r="G264" s="8">
        <f t="shared" si="45"/>
        <v>72.242723593502674</v>
      </c>
      <c r="H264" s="32">
        <f t="shared" si="46"/>
        <v>12.868022146692425</v>
      </c>
    </row>
    <row r="265" spans="1:12">
      <c r="A265" s="6" t="s">
        <v>86</v>
      </c>
      <c r="B265" s="7">
        <v>12232763346</v>
      </c>
      <c r="C265" s="7">
        <v>12216952868.280001</v>
      </c>
      <c r="D265" s="7">
        <v>4423525018.8000002</v>
      </c>
      <c r="E265" s="7">
        <v>7793427849.4800005</v>
      </c>
      <c r="F265" s="8">
        <f t="shared" si="45"/>
        <v>99.870753015710306</v>
      </c>
      <c r="G265" s="8">
        <f t="shared" si="45"/>
        <v>36.208087781734882</v>
      </c>
      <c r="H265" s="32">
        <f t="shared" si="46"/>
        <v>81.849536990765415</v>
      </c>
    </row>
    <row r="266" spans="1:12">
      <c r="A266" s="6" t="s">
        <v>87</v>
      </c>
      <c r="B266" s="7">
        <v>5390035762.8199997</v>
      </c>
      <c r="C266" s="7">
        <v>5389589560.5200005</v>
      </c>
      <c r="D266" s="7">
        <v>5220779177.3599997</v>
      </c>
      <c r="E266" s="7">
        <v>168810383.16</v>
      </c>
      <c r="F266" s="8">
        <f t="shared" si="45"/>
        <v>99.991721719119624</v>
      </c>
      <c r="G266" s="8">
        <f t="shared" si="45"/>
        <v>96.86784343660274</v>
      </c>
      <c r="H266" s="32">
        <f t="shared" si="46"/>
        <v>1.0957335706069102</v>
      </c>
    </row>
    <row r="267" spans="1:12">
      <c r="A267" s="3" t="s">
        <v>64</v>
      </c>
      <c r="B267" s="4">
        <v>197215770002</v>
      </c>
      <c r="C267" s="4">
        <v>186135301539.09998</v>
      </c>
      <c r="D267" s="4">
        <v>186011977055.15997</v>
      </c>
      <c r="E267" s="4">
        <v>123324483.94</v>
      </c>
      <c r="F267" s="8">
        <f t="shared" si="45"/>
        <v>94.381550490213002</v>
      </c>
      <c r="G267" s="8">
        <f t="shared" si="45"/>
        <v>99.933744709939347</v>
      </c>
      <c r="H267" s="32">
        <f t="shared" si="46"/>
        <v>-1.2206752903794325</v>
      </c>
    </row>
    <row r="268" spans="1:12">
      <c r="A268" s="6" t="s">
        <v>88</v>
      </c>
      <c r="B268" s="7">
        <v>197215770002</v>
      </c>
      <c r="C268" s="7">
        <v>186135301539.09998</v>
      </c>
      <c r="D268" s="7">
        <v>186011977055.15997</v>
      </c>
      <c r="E268" s="7">
        <v>123324483.94</v>
      </c>
      <c r="F268" s="8">
        <f t="shared" si="45"/>
        <v>94.381550490213002</v>
      </c>
      <c r="G268" s="8">
        <f t="shared" si="45"/>
        <v>99.933744709939347</v>
      </c>
      <c r="H268" s="32">
        <f t="shared" si="46"/>
        <v>-1.2206752903794325</v>
      </c>
    </row>
    <row r="269" spans="1:12">
      <c r="A269" s="9" t="s">
        <v>787</v>
      </c>
      <c r="B269" s="10">
        <f>B246+B259</f>
        <v>539303425215.00006</v>
      </c>
      <c r="C269" s="10">
        <f>C246+C259</f>
        <v>520821876626.62012</v>
      </c>
      <c r="D269" s="10">
        <f>D246+D259</f>
        <v>470957142888.90009</v>
      </c>
      <c r="E269" s="10">
        <f>E246+E259</f>
        <v>49864733737.720001</v>
      </c>
      <c r="F269" s="11">
        <f>C269/B269*100</f>
        <v>96.573070423016134</v>
      </c>
      <c r="G269" s="11">
        <f>D269/C269*100</f>
        <v>90.425760518990586</v>
      </c>
      <c r="H269" s="32">
        <f t="shared" si="46"/>
        <v>-1.1618990151153525</v>
      </c>
      <c r="I269" s="10">
        <v>108203503744.36023</v>
      </c>
      <c r="J269" s="10">
        <v>-16686306454.759983</v>
      </c>
      <c r="K269" s="10">
        <f>I269+J269</f>
        <v>91517197289.60025</v>
      </c>
      <c r="L269" s="10">
        <v>48418087406.71022</v>
      </c>
    </row>
    <row r="270" spans="1:12">
      <c r="A270" s="9" t="s">
        <v>26</v>
      </c>
      <c r="B270" s="10">
        <v>736519195217</v>
      </c>
      <c r="C270" s="10">
        <v>706957178165.72009</v>
      </c>
      <c r="D270" s="10">
        <v>656969119944.06006</v>
      </c>
      <c r="E270" s="10">
        <v>49988058221.660011</v>
      </c>
      <c r="F270" s="12">
        <f>C270/B270*100</f>
        <v>95.986253006947081</v>
      </c>
      <c r="G270" s="12">
        <f>D270/C270*100</f>
        <v>92.929125021212784</v>
      </c>
      <c r="H270" s="32">
        <f t="shared" si="46"/>
        <v>-1.1773810487193686</v>
      </c>
    </row>
    <row r="271" spans="1:12">
      <c r="B271" s="175">
        <v>2010</v>
      </c>
      <c r="C271" s="175"/>
      <c r="D271" s="175"/>
      <c r="E271" s="175"/>
    </row>
    <row r="272" spans="1:12" ht="45">
      <c r="B272" s="1" t="s">
        <v>0</v>
      </c>
      <c r="C272" s="1" t="s">
        <v>1</v>
      </c>
      <c r="D272" s="1" t="s">
        <v>2</v>
      </c>
      <c r="E272" s="1" t="s">
        <v>3</v>
      </c>
      <c r="F272" s="2" t="s">
        <v>4</v>
      </c>
      <c r="G272" s="2" t="s">
        <v>5</v>
      </c>
      <c r="H272" s="2" t="s">
        <v>786</v>
      </c>
    </row>
    <row r="273" spans="1:8">
      <c r="A273" s="3" t="s">
        <v>62</v>
      </c>
      <c r="B273" s="55">
        <v>491815839284.84009</v>
      </c>
      <c r="C273" s="55">
        <v>474662181755.24994</v>
      </c>
      <c r="D273" s="55">
        <v>430121083614.1601</v>
      </c>
      <c r="E273" s="4">
        <f>C273-D273</f>
        <v>44541098141.089844</v>
      </c>
      <c r="F273" s="5">
        <f>C273/B273*100</f>
        <v>96.51217871418423</v>
      </c>
      <c r="G273" s="5">
        <f>D273/C273*100</f>
        <v>90.616253020962901</v>
      </c>
      <c r="H273" s="32">
        <f>C273/C300*100-100</f>
        <v>-1.4361281762985811</v>
      </c>
    </row>
    <row r="274" spans="1:8">
      <c r="A274" s="6" t="s">
        <v>69</v>
      </c>
      <c r="B274" s="56">
        <v>92313998980.64003</v>
      </c>
      <c r="C274" s="56">
        <v>88854897433.519958</v>
      </c>
      <c r="D274" s="56">
        <v>85785405420.830063</v>
      </c>
      <c r="E274" s="7">
        <f t="shared" ref="E274:E297" si="49">C274-D274</f>
        <v>3069492012.6898956</v>
      </c>
      <c r="F274" s="8">
        <f t="shared" ref="F274:F289" si="50">C274/B274*100</f>
        <v>96.252896001346983</v>
      </c>
      <c r="G274" s="8">
        <f t="shared" ref="G274:G289" si="51">D274/C274*100</f>
        <v>96.545500471725319</v>
      </c>
      <c r="H274" s="32">
        <f t="shared" ref="H274:H297" si="52">C274/C301*100-100</f>
        <v>-0.90172114313172358</v>
      </c>
    </row>
    <row r="275" spans="1:8">
      <c r="A275" s="6" t="s">
        <v>70</v>
      </c>
      <c r="B275" s="56">
        <v>10336796548.560001</v>
      </c>
      <c r="C275" s="56">
        <v>9799504199.1999969</v>
      </c>
      <c r="D275" s="56">
        <v>7358227017.8199987</v>
      </c>
      <c r="E275" s="7">
        <f t="shared" si="49"/>
        <v>2441277181.3799982</v>
      </c>
      <c r="F275" s="8">
        <f t="shared" si="50"/>
        <v>94.802138681593249</v>
      </c>
      <c r="G275" s="8">
        <f t="shared" si="51"/>
        <v>75.087747994645511</v>
      </c>
      <c r="H275" s="32">
        <f t="shared" si="52"/>
        <v>-25.232849233589519</v>
      </c>
    </row>
    <row r="276" spans="1:8">
      <c r="A276" s="6" t="s">
        <v>71</v>
      </c>
      <c r="B276" s="56">
        <v>4892941955.8699999</v>
      </c>
      <c r="C276" s="56">
        <v>4714931621.5099983</v>
      </c>
      <c r="D276" s="56">
        <v>4649077257.5100002</v>
      </c>
      <c r="E276" s="7">
        <f t="shared" si="49"/>
        <v>65854363.999998093</v>
      </c>
      <c r="F276" s="8">
        <f t="shared" si="50"/>
        <v>96.361895645493107</v>
      </c>
      <c r="G276" s="8">
        <f t="shared" si="51"/>
        <v>98.60328061387861</v>
      </c>
      <c r="H276" s="32">
        <f t="shared" si="52"/>
        <v>-1.047227498976639</v>
      </c>
    </row>
    <row r="277" spans="1:8">
      <c r="A277" s="6" t="s">
        <v>72</v>
      </c>
      <c r="B277" s="56">
        <v>225196223442.96002</v>
      </c>
      <c r="C277" s="56">
        <v>222660771336.67001</v>
      </c>
      <c r="D277" s="56">
        <v>189276390558.73001</v>
      </c>
      <c r="E277" s="7">
        <f t="shared" si="49"/>
        <v>33384380777.940002</v>
      </c>
      <c r="F277" s="8">
        <f t="shared" si="50"/>
        <v>98.874114286853384</v>
      </c>
      <c r="G277" s="8">
        <f t="shared" si="51"/>
        <v>85.006617655401101</v>
      </c>
      <c r="H277" s="32">
        <f t="shared" si="52"/>
        <v>2.8136229420313583</v>
      </c>
    </row>
    <row r="278" spans="1:8">
      <c r="A278" s="6" t="s">
        <v>73</v>
      </c>
      <c r="B278" s="56">
        <v>4771408366.8299999</v>
      </c>
      <c r="C278" s="56">
        <v>4562480809.5499992</v>
      </c>
      <c r="D278" s="56">
        <v>3911452134.8299999</v>
      </c>
      <c r="E278" s="7">
        <f t="shared" si="49"/>
        <v>651028674.71999931</v>
      </c>
      <c r="F278" s="8">
        <f t="shared" si="50"/>
        <v>95.621260197881426</v>
      </c>
      <c r="G278" s="8">
        <f t="shared" si="51"/>
        <v>85.73081834432503</v>
      </c>
      <c r="H278" s="32">
        <f t="shared" si="52"/>
        <v>-32.603426000599271</v>
      </c>
    </row>
    <row r="279" spans="1:8">
      <c r="A279" s="6" t="s">
        <v>74</v>
      </c>
      <c r="B279" s="56">
        <v>4905590496.3900003</v>
      </c>
      <c r="C279" s="56">
        <v>4705306713.3199997</v>
      </c>
      <c r="D279" s="56">
        <v>2839097415.9200001</v>
      </c>
      <c r="E279" s="7">
        <f t="shared" si="49"/>
        <v>1866209297.3999996</v>
      </c>
      <c r="F279" s="8">
        <f t="shared" si="50"/>
        <v>95.917233955476135</v>
      </c>
      <c r="G279" s="8">
        <f t="shared" si="51"/>
        <v>60.338200863356086</v>
      </c>
      <c r="H279" s="32">
        <f t="shared" si="52"/>
        <v>6.3820986445803243</v>
      </c>
    </row>
    <row r="280" spans="1:8">
      <c r="A280" s="6" t="s">
        <v>75</v>
      </c>
      <c r="B280" s="56">
        <v>1693326412.5700002</v>
      </c>
      <c r="C280" s="56">
        <v>1666781954.02</v>
      </c>
      <c r="D280" s="56">
        <v>1372313165.1500001</v>
      </c>
      <c r="E280" s="7">
        <f t="shared" si="49"/>
        <v>294468788.86999989</v>
      </c>
      <c r="F280" s="8">
        <f t="shared" si="50"/>
        <v>98.432407458304922</v>
      </c>
      <c r="G280" s="8">
        <f t="shared" si="51"/>
        <v>82.333094730250096</v>
      </c>
      <c r="H280" s="32">
        <f t="shared" si="52"/>
        <v>5.9434200986449497</v>
      </c>
    </row>
    <row r="281" spans="1:8">
      <c r="A281" s="6" t="s">
        <v>76</v>
      </c>
      <c r="B281" s="56">
        <v>17200000000</v>
      </c>
      <c r="C281" s="56">
        <v>15429488606.18</v>
      </c>
      <c r="D281" s="56">
        <v>15429488606.18</v>
      </c>
      <c r="E281" s="7">
        <f t="shared" si="49"/>
        <v>0</v>
      </c>
      <c r="F281" s="8">
        <f t="shared" si="50"/>
        <v>89.706329105697677</v>
      </c>
      <c r="G281" s="8">
        <f t="shared" si="51"/>
        <v>100</v>
      </c>
      <c r="H281" s="32">
        <f t="shared" si="52"/>
        <v>-2.5226008550321808</v>
      </c>
    </row>
    <row r="282" spans="1:8">
      <c r="A282" s="6" t="s">
        <v>77</v>
      </c>
      <c r="B282" s="56">
        <v>75332098407.759995</v>
      </c>
      <c r="C282" s="56">
        <v>69522777748.039993</v>
      </c>
      <c r="D282" s="56">
        <v>69236604162.279984</v>
      </c>
      <c r="E282" s="7">
        <f t="shared" si="49"/>
        <v>286173585.76000977</v>
      </c>
      <c r="F282" s="8">
        <f t="shared" si="50"/>
        <v>92.288385983521763</v>
      </c>
      <c r="G282" s="8">
        <f t="shared" si="51"/>
        <v>99.588374350062452</v>
      </c>
      <c r="H282" s="32">
        <f t="shared" si="52"/>
        <v>-5.0736363174749499</v>
      </c>
    </row>
    <row r="283" spans="1:8">
      <c r="A283" s="6" t="s">
        <v>78</v>
      </c>
      <c r="B283" s="56">
        <v>51763212882.800003</v>
      </c>
      <c r="C283" s="56">
        <v>51103882102.269997</v>
      </c>
      <c r="D283" s="56">
        <v>49883359406.590004</v>
      </c>
      <c r="E283" s="7">
        <f t="shared" si="49"/>
        <v>1220522695.6799927</v>
      </c>
      <c r="F283" s="8">
        <f t="shared" si="50"/>
        <v>98.726256072970514</v>
      </c>
      <c r="G283" s="8">
        <f t="shared" si="51"/>
        <v>97.61168301610148</v>
      </c>
      <c r="H283" s="32">
        <f t="shared" si="52"/>
        <v>-3.3284859467044328</v>
      </c>
    </row>
    <row r="284" spans="1:8">
      <c r="A284" s="6" t="s">
        <v>79</v>
      </c>
      <c r="B284" s="56">
        <v>899874274</v>
      </c>
      <c r="C284" s="56">
        <v>185869274</v>
      </c>
      <c r="D284" s="56">
        <v>185869274</v>
      </c>
      <c r="E284" s="7">
        <f t="shared" si="49"/>
        <v>0</v>
      </c>
      <c r="F284" s="8">
        <f t="shared" si="50"/>
        <v>20.65502697102329</v>
      </c>
      <c r="G284" s="8">
        <f t="shared" si="51"/>
        <v>100</v>
      </c>
      <c r="H284" s="32">
        <f t="shared" si="52"/>
        <v>-46.934746927687712</v>
      </c>
    </row>
    <row r="285" spans="1:8">
      <c r="A285" s="6" t="s">
        <v>80</v>
      </c>
      <c r="B285" s="56">
        <v>2510367516.46</v>
      </c>
      <c r="C285" s="56">
        <v>1455489956.97</v>
      </c>
      <c r="D285" s="56">
        <v>193799194.32000005</v>
      </c>
      <c r="E285" s="7">
        <f t="shared" si="49"/>
        <v>1261690762.6500001</v>
      </c>
      <c r="F285" s="8">
        <f t="shared" si="50"/>
        <v>57.979158327481159</v>
      </c>
      <c r="G285" s="8">
        <f t="shared" si="51"/>
        <v>13.315048543752649</v>
      </c>
      <c r="H285" s="32">
        <f t="shared" si="52"/>
        <v>-40.076485947669561</v>
      </c>
    </row>
    <row r="286" spans="1:8">
      <c r="A286" s="3" t="s">
        <v>63</v>
      </c>
      <c r="B286" s="55">
        <v>52547594782.120003</v>
      </c>
      <c r="C286" s="55">
        <v>52282257116.829987</v>
      </c>
      <c r="D286" s="55">
        <v>30136664489.039997</v>
      </c>
      <c r="E286" s="4">
        <f t="shared" si="49"/>
        <v>22145592627.789989</v>
      </c>
      <c r="F286" s="5">
        <f t="shared" si="50"/>
        <v>99.495052691963934</v>
      </c>
      <c r="G286" s="5">
        <f t="shared" si="51"/>
        <v>57.642240696870786</v>
      </c>
      <c r="H286" s="32">
        <f t="shared" si="52"/>
        <v>-11.255660263451929</v>
      </c>
    </row>
    <row r="287" spans="1:8">
      <c r="A287" s="6" t="s">
        <v>81</v>
      </c>
      <c r="B287" s="56">
        <v>7335957117.590003</v>
      </c>
      <c r="C287" s="56">
        <v>7325766910.4500017</v>
      </c>
      <c r="D287" s="56">
        <v>3385710481.6900005</v>
      </c>
      <c r="E287" s="7">
        <f t="shared" si="49"/>
        <v>3940056428.7600012</v>
      </c>
      <c r="F287" s="8">
        <f t="shared" si="50"/>
        <v>99.861092329512573</v>
      </c>
      <c r="G287" s="8">
        <f t="shared" si="51"/>
        <v>46.216464748016747</v>
      </c>
      <c r="H287" s="32">
        <f t="shared" si="52"/>
        <v>4.8599186606017781</v>
      </c>
    </row>
    <row r="288" spans="1:8">
      <c r="A288" s="6" t="s">
        <v>82</v>
      </c>
      <c r="B288" s="56">
        <v>20494492353.389999</v>
      </c>
      <c r="C288" s="56">
        <v>20456023795.479996</v>
      </c>
      <c r="D288" s="56">
        <v>12968937273.329998</v>
      </c>
      <c r="E288" s="7">
        <f t="shared" si="49"/>
        <v>7487086522.1499977</v>
      </c>
      <c r="F288" s="8">
        <f t="shared" si="50"/>
        <v>99.812298068931483</v>
      </c>
      <c r="G288" s="8">
        <f t="shared" si="51"/>
        <v>63.399111200660805</v>
      </c>
      <c r="H288" s="32">
        <f t="shared" si="52"/>
        <v>-7.7957957125174602</v>
      </c>
    </row>
    <row r="289" spans="1:10">
      <c r="A289" s="6" t="s">
        <v>83</v>
      </c>
      <c r="B289" s="56">
        <v>11636120742.529999</v>
      </c>
      <c r="C289" s="56">
        <v>11629022961.08</v>
      </c>
      <c r="D289" s="56">
        <v>6884510797.2200003</v>
      </c>
      <c r="E289" s="7">
        <f t="shared" si="49"/>
        <v>4744512163.8599997</v>
      </c>
      <c r="F289" s="8">
        <f t="shared" si="50"/>
        <v>99.939002167414287</v>
      </c>
      <c r="G289" s="8">
        <f t="shared" si="51"/>
        <v>59.201111050008869</v>
      </c>
      <c r="H289" s="32">
        <f t="shared" si="52"/>
        <v>-16.983504741957915</v>
      </c>
    </row>
    <row r="290" spans="1:10">
      <c r="A290" s="6" t="s">
        <v>84</v>
      </c>
      <c r="B290" s="56">
        <v>52009477</v>
      </c>
      <c r="C290" s="56">
        <v>52009126.530000001</v>
      </c>
      <c r="D290" s="56">
        <v>36279481.189999998</v>
      </c>
      <c r="E290" s="7">
        <f t="shared" si="49"/>
        <v>15729645.340000004</v>
      </c>
      <c r="F290" s="8">
        <f>C290/B290*100</f>
        <v>99.999326142041383</v>
      </c>
      <c r="G290" s="8">
        <f>D290/C290*100</f>
        <v>69.755990170442871</v>
      </c>
      <c r="H290" s="32">
        <f t="shared" si="52"/>
        <v>-48.405946930425017</v>
      </c>
    </row>
    <row r="291" spans="1:10">
      <c r="A291" s="6" t="s">
        <v>85</v>
      </c>
      <c r="B291" s="56">
        <v>770122150</v>
      </c>
      <c r="C291" s="56">
        <v>770094720.31000006</v>
      </c>
      <c r="D291" s="56">
        <v>351939053.50999999</v>
      </c>
      <c r="E291" s="7">
        <f t="shared" si="49"/>
        <v>418155666.80000007</v>
      </c>
      <c r="F291" s="8">
        <f t="shared" ref="F291:F297" si="53">C291/B291*100</f>
        <v>99.996438267617677</v>
      </c>
      <c r="G291" s="8">
        <f t="shared" ref="G291:G297" si="54">D291/C291*100</f>
        <v>45.700748781698913</v>
      </c>
      <c r="H291" s="32">
        <f t="shared" si="52"/>
        <v>-9.7259070937845706</v>
      </c>
    </row>
    <row r="292" spans="1:10">
      <c r="A292" s="6" t="s">
        <v>86</v>
      </c>
      <c r="B292" s="56">
        <v>6812226256</v>
      </c>
      <c r="C292" s="56">
        <v>6718165506.7400007</v>
      </c>
      <c r="D292" s="56">
        <v>2543002064.7600002</v>
      </c>
      <c r="E292" s="7">
        <f t="shared" si="49"/>
        <v>4175163441.9800005</v>
      </c>
      <c r="F292" s="8">
        <f t="shared" si="53"/>
        <v>98.619236271297467</v>
      </c>
      <c r="G292" s="8">
        <f t="shared" si="54"/>
        <v>37.852626021325811</v>
      </c>
      <c r="H292" s="32">
        <f t="shared" si="52"/>
        <v>-34.115470788582826</v>
      </c>
    </row>
    <row r="293" spans="1:10">
      <c r="A293" s="6" t="s">
        <v>87</v>
      </c>
      <c r="B293" s="56">
        <v>5446666685.6100006</v>
      </c>
      <c r="C293" s="56">
        <v>5331174096.2399998</v>
      </c>
      <c r="D293" s="56">
        <v>3966285337.3400002</v>
      </c>
      <c r="E293" s="7">
        <f t="shared" si="49"/>
        <v>1364888758.8999996</v>
      </c>
      <c r="F293" s="8">
        <f t="shared" si="53"/>
        <v>97.879573029957385</v>
      </c>
      <c r="G293" s="8">
        <f t="shared" si="54"/>
        <v>74.397970610964734</v>
      </c>
      <c r="H293" s="32">
        <f t="shared" si="52"/>
        <v>16.332515658612905</v>
      </c>
    </row>
    <row r="294" spans="1:10">
      <c r="A294" s="3" t="s">
        <v>64</v>
      </c>
      <c r="B294" s="55">
        <v>224953706265</v>
      </c>
      <c r="C294" s="55">
        <v>188435486966.81</v>
      </c>
      <c r="D294" s="55">
        <v>188435297710.83002</v>
      </c>
      <c r="E294" s="4">
        <f t="shared" si="49"/>
        <v>189255.97998046875</v>
      </c>
      <c r="F294" s="8">
        <f t="shared" si="53"/>
        <v>83.766340237501666</v>
      </c>
      <c r="G294" s="8">
        <f t="shared" si="54"/>
        <v>99.999899564576168</v>
      </c>
      <c r="H294" s="32">
        <f t="shared" si="52"/>
        <v>6.9797659376817904</v>
      </c>
    </row>
    <row r="295" spans="1:10">
      <c r="A295" s="6" t="s">
        <v>88</v>
      </c>
      <c r="B295" s="56">
        <v>224953706265</v>
      </c>
      <c r="C295" s="56">
        <v>188435486966.81</v>
      </c>
      <c r="D295" s="56">
        <v>188435297710.83002</v>
      </c>
      <c r="E295" s="7">
        <f t="shared" si="49"/>
        <v>189255.97998046875</v>
      </c>
      <c r="F295" s="8">
        <f t="shared" si="53"/>
        <v>83.766340237501666</v>
      </c>
      <c r="G295" s="8">
        <f t="shared" si="54"/>
        <v>99.999899564576168</v>
      </c>
      <c r="H295" s="32">
        <f t="shared" si="52"/>
        <v>6.9797659376817904</v>
      </c>
    </row>
    <row r="296" spans="1:10">
      <c r="A296" s="9" t="s">
        <v>787</v>
      </c>
      <c r="B296" s="57">
        <f>B273+B286</f>
        <v>544363434066.96008</v>
      </c>
      <c r="C296" s="57">
        <f>C273+C286</f>
        <v>526944438872.07996</v>
      </c>
      <c r="D296" s="57">
        <f>D273+D286</f>
        <v>460257748103.20007</v>
      </c>
      <c r="E296" s="57">
        <f>E273+E286</f>
        <v>66686690768.879837</v>
      </c>
      <c r="F296" s="11">
        <f t="shared" si="53"/>
        <v>96.800116594029433</v>
      </c>
      <c r="G296" s="11">
        <f t="shared" si="54"/>
        <v>87.344644738708666</v>
      </c>
      <c r="H296" s="32">
        <f t="shared" si="52"/>
        <v>-2.5064527738041278</v>
      </c>
      <c r="J296" s="54"/>
    </row>
    <row r="297" spans="1:10">
      <c r="A297" s="9" t="s">
        <v>26</v>
      </c>
      <c r="B297" s="57">
        <v>769317140331.96008</v>
      </c>
      <c r="C297" s="57">
        <v>715379925838.88989</v>
      </c>
      <c r="D297" s="57">
        <v>648693045814.03015</v>
      </c>
      <c r="E297" s="10">
        <f t="shared" si="49"/>
        <v>66686880024.859741</v>
      </c>
      <c r="F297" s="12">
        <f t="shared" si="53"/>
        <v>92.9889493337174</v>
      </c>
      <c r="G297" s="12">
        <f t="shared" si="54"/>
        <v>90.678116953497195</v>
      </c>
      <c r="H297" s="32">
        <f t="shared" si="52"/>
        <v>-0.17483437061454765</v>
      </c>
    </row>
    <row r="298" spans="1:10">
      <c r="B298" s="175">
        <v>2009</v>
      </c>
      <c r="C298" s="175"/>
      <c r="D298" s="175"/>
      <c r="E298" s="175"/>
    </row>
    <row r="299" spans="1:10" ht="45">
      <c r="B299" s="1" t="s">
        <v>0</v>
      </c>
      <c r="C299" s="1" t="s">
        <v>1</v>
      </c>
      <c r="D299" s="1" t="s">
        <v>2</v>
      </c>
      <c r="E299" s="1" t="s">
        <v>3</v>
      </c>
      <c r="F299" s="2" t="s">
        <v>4</v>
      </c>
      <c r="G299" s="2" t="s">
        <v>5</v>
      </c>
      <c r="H299" s="2" t="s">
        <v>786</v>
      </c>
    </row>
    <row r="300" spans="1:10">
      <c r="A300" s="3" t="s">
        <v>62</v>
      </c>
      <c r="B300" s="55">
        <v>497581776986.66992</v>
      </c>
      <c r="C300" s="55">
        <v>481578262879.39008</v>
      </c>
      <c r="D300" s="55">
        <v>444681376162.92999</v>
      </c>
      <c r="E300" s="4">
        <f>C300-D300</f>
        <v>36896886716.460083</v>
      </c>
      <c r="F300" s="5">
        <f>C300/B300*100</f>
        <v>96.78374191993197</v>
      </c>
      <c r="G300" s="5">
        <f>D300/C300*100</f>
        <v>92.338340502361746</v>
      </c>
      <c r="H300" s="32">
        <f>C300/C327*100-100</f>
        <v>1.8814027414714189</v>
      </c>
    </row>
    <row r="301" spans="1:10">
      <c r="A301" s="6" t="s">
        <v>69</v>
      </c>
      <c r="B301" s="56">
        <v>92403829658.380005</v>
      </c>
      <c r="C301" s="56">
        <v>89663411371.51004</v>
      </c>
      <c r="D301" s="56">
        <v>86412830117.249985</v>
      </c>
      <c r="E301" s="7">
        <f t="shared" ref="E301:E324" si="55">C301-D301</f>
        <v>3250581254.2600555</v>
      </c>
      <c r="F301" s="8">
        <f t="shared" ref="F301:F316" si="56">C301/B301*100</f>
        <v>97.034302261062791</v>
      </c>
      <c r="G301" s="8">
        <f t="shared" ref="G301:G316" si="57">D301/C301*100</f>
        <v>96.374684830145881</v>
      </c>
      <c r="H301" s="32">
        <f t="shared" ref="H301:H324" si="58">C301/C328*100-100</f>
        <v>-0.77512175691252594</v>
      </c>
    </row>
    <row r="302" spans="1:10">
      <c r="A302" s="6" t="s">
        <v>70</v>
      </c>
      <c r="B302" s="56">
        <v>13679374208.679998</v>
      </c>
      <c r="C302" s="56">
        <v>13106697391.500002</v>
      </c>
      <c r="D302" s="56">
        <v>10573894442.079998</v>
      </c>
      <c r="E302" s="7">
        <f t="shared" si="55"/>
        <v>2532802949.4200039</v>
      </c>
      <c r="F302" s="8">
        <f t="shared" si="56"/>
        <v>95.813574448335402</v>
      </c>
      <c r="G302" s="8">
        <f t="shared" si="57"/>
        <v>80.675506012196593</v>
      </c>
      <c r="H302" s="32">
        <f t="shared" si="58"/>
        <v>15.567709319203487</v>
      </c>
    </row>
    <row r="303" spans="1:10">
      <c r="A303" s="6" t="s">
        <v>71</v>
      </c>
      <c r="B303" s="56">
        <v>4974810814.999999</v>
      </c>
      <c r="C303" s="56">
        <v>4764830233.999999</v>
      </c>
      <c r="D303" s="56">
        <v>4726553475</v>
      </c>
      <c r="E303" s="7">
        <f t="shared" si="55"/>
        <v>38276758.999999046</v>
      </c>
      <c r="F303" s="8">
        <f t="shared" si="56"/>
        <v>95.77912429620703</v>
      </c>
      <c r="G303" s="8">
        <f t="shared" si="57"/>
        <v>99.196681578981114</v>
      </c>
      <c r="H303" s="32">
        <f t="shared" si="58"/>
        <v>-2.3298771913046039</v>
      </c>
    </row>
    <row r="304" spans="1:10">
      <c r="A304" s="6" t="s">
        <v>72</v>
      </c>
      <c r="B304" s="56">
        <v>218300933292.23999</v>
      </c>
      <c r="C304" s="56">
        <v>216567381797.46002</v>
      </c>
      <c r="D304" s="56">
        <v>190426128305.73001</v>
      </c>
      <c r="E304" s="7">
        <f t="shared" si="55"/>
        <v>26141253491.730011</v>
      </c>
      <c r="F304" s="8">
        <f t="shared" si="56"/>
        <v>99.205889105174251</v>
      </c>
      <c r="G304" s="8">
        <f t="shared" si="57"/>
        <v>87.929274817489343</v>
      </c>
      <c r="H304" s="32">
        <f t="shared" si="58"/>
        <v>3.6543610718736517</v>
      </c>
    </row>
    <row r="305" spans="1:8">
      <c r="A305" s="6" t="s">
        <v>73</v>
      </c>
      <c r="B305" s="56">
        <v>6899951891.9200001</v>
      </c>
      <c r="C305" s="56">
        <v>6769603466.1799984</v>
      </c>
      <c r="D305" s="56">
        <v>6126045720.3499994</v>
      </c>
      <c r="E305" s="7">
        <f t="shared" si="55"/>
        <v>643557745.82999897</v>
      </c>
      <c r="F305" s="8">
        <f t="shared" si="56"/>
        <v>98.110879209279091</v>
      </c>
      <c r="G305" s="8">
        <f t="shared" si="57"/>
        <v>90.493420345148365</v>
      </c>
      <c r="H305" s="32">
        <f t="shared" si="58"/>
        <v>47.697894576802071</v>
      </c>
    </row>
    <row r="306" spans="1:8">
      <c r="A306" s="6" t="s">
        <v>74</v>
      </c>
      <c r="B306" s="56">
        <v>4534064717</v>
      </c>
      <c r="C306" s="56">
        <v>4423024901.0599995</v>
      </c>
      <c r="D306" s="56">
        <v>2694657719.4900002</v>
      </c>
      <c r="E306" s="7">
        <f t="shared" si="55"/>
        <v>1728367181.5699992</v>
      </c>
      <c r="F306" s="8">
        <f t="shared" si="56"/>
        <v>97.550987405987641</v>
      </c>
      <c r="G306" s="8">
        <f t="shared" si="57"/>
        <v>60.923412817418509</v>
      </c>
      <c r="H306" s="32">
        <f t="shared" si="58"/>
        <v>-14.234550674932393</v>
      </c>
    </row>
    <row r="307" spans="1:8">
      <c r="A307" s="6" t="s">
        <v>75</v>
      </c>
      <c r="B307" s="56">
        <v>1686392725</v>
      </c>
      <c r="C307" s="56">
        <v>1573275577.1600001</v>
      </c>
      <c r="D307" s="56">
        <v>1310866384.5700002</v>
      </c>
      <c r="E307" s="7">
        <f t="shared" si="55"/>
        <v>262409192.58999991</v>
      </c>
      <c r="F307" s="8">
        <f t="shared" si="56"/>
        <v>93.292360304744562</v>
      </c>
      <c r="G307" s="8">
        <f t="shared" si="57"/>
        <v>83.320837340926118</v>
      </c>
      <c r="H307" s="32">
        <f t="shared" si="58"/>
        <v>-18.801843167125369</v>
      </c>
    </row>
    <row r="308" spans="1:8">
      <c r="A308" s="6" t="s">
        <v>76</v>
      </c>
      <c r="B308" s="56">
        <v>17000000000</v>
      </c>
      <c r="C308" s="56">
        <v>15828785689.32</v>
      </c>
      <c r="D308" s="56">
        <v>15828785689.32</v>
      </c>
      <c r="E308" s="7">
        <f t="shared" si="55"/>
        <v>0</v>
      </c>
      <c r="F308" s="8">
        <f t="shared" si="56"/>
        <v>93.110504054823522</v>
      </c>
      <c r="G308" s="8">
        <f t="shared" si="57"/>
        <v>100</v>
      </c>
      <c r="H308" s="32">
        <f t="shared" si="58"/>
        <v>2.1234556592718548</v>
      </c>
    </row>
    <row r="309" spans="1:8">
      <c r="A309" s="6" t="s">
        <v>77</v>
      </c>
      <c r="B309" s="56">
        <v>79040399516.479996</v>
      </c>
      <c r="C309" s="56">
        <v>73238639984.72998</v>
      </c>
      <c r="D309" s="56">
        <v>72982658819.719986</v>
      </c>
      <c r="E309" s="7">
        <f t="shared" si="55"/>
        <v>255981165.00999451</v>
      </c>
      <c r="F309" s="8">
        <f t="shared" si="56"/>
        <v>92.659754293700985</v>
      </c>
      <c r="G309" s="8">
        <f t="shared" si="57"/>
        <v>99.650483453729663</v>
      </c>
      <c r="H309" s="32">
        <f t="shared" si="58"/>
        <v>-8.298868697023849</v>
      </c>
    </row>
    <row r="310" spans="1:8">
      <c r="A310" s="6" t="s">
        <v>78</v>
      </c>
      <c r="B310" s="56">
        <v>53991265285</v>
      </c>
      <c r="C310" s="56">
        <v>52863434076.449997</v>
      </c>
      <c r="D310" s="56">
        <v>52456337861.520012</v>
      </c>
      <c r="E310" s="7">
        <f t="shared" si="55"/>
        <v>407096214.92998505</v>
      </c>
      <c r="F310" s="8">
        <f t="shared" si="56"/>
        <v>97.911085797681167</v>
      </c>
      <c r="G310" s="8">
        <f t="shared" si="57"/>
        <v>99.229909630272502</v>
      </c>
      <c r="H310" s="32">
        <f t="shared" si="58"/>
        <v>7.6862793232034505</v>
      </c>
    </row>
    <row r="311" spans="1:8">
      <c r="A311" s="6" t="s">
        <v>79</v>
      </c>
      <c r="B311" s="56">
        <v>1054270500</v>
      </c>
      <c r="C311" s="56">
        <v>350265500</v>
      </c>
      <c r="D311" s="56">
        <v>350265500</v>
      </c>
      <c r="E311" s="7">
        <f t="shared" si="55"/>
        <v>0</v>
      </c>
      <c r="F311" s="8">
        <f t="shared" si="56"/>
        <v>33.223494349884589</v>
      </c>
      <c r="G311" s="8">
        <f t="shared" si="57"/>
        <v>100</v>
      </c>
      <c r="H311" s="32">
        <f t="shared" si="58"/>
        <v>88.446926768121813</v>
      </c>
    </row>
    <row r="312" spans="1:8">
      <c r="A312" s="6" t="s">
        <v>80</v>
      </c>
      <c r="B312" s="56">
        <v>4016484376.9700003</v>
      </c>
      <c r="C312" s="56">
        <v>2428912890.02</v>
      </c>
      <c r="D312" s="56">
        <v>792352127.9000001</v>
      </c>
      <c r="E312" s="7">
        <f t="shared" si="55"/>
        <v>1636560762.1199999</v>
      </c>
      <c r="F312" s="8">
        <f t="shared" si="56"/>
        <v>60.47360482582905</v>
      </c>
      <c r="G312" s="8">
        <f t="shared" si="57"/>
        <v>32.621677424317831</v>
      </c>
      <c r="H312" s="32">
        <f t="shared" si="58"/>
        <v>186.12207818830382</v>
      </c>
    </row>
    <row r="313" spans="1:8">
      <c r="A313" s="3" t="s">
        <v>63</v>
      </c>
      <c r="B313" s="55">
        <v>60706232870.229996</v>
      </c>
      <c r="C313" s="55">
        <v>58913342836.329987</v>
      </c>
      <c r="D313" s="55">
        <v>31864019494.249996</v>
      </c>
      <c r="E313" s="4">
        <f t="shared" si="55"/>
        <v>27049323342.07999</v>
      </c>
      <c r="F313" s="5">
        <f t="shared" si="56"/>
        <v>97.046612927320623</v>
      </c>
      <c r="G313" s="5">
        <f t="shared" si="57"/>
        <v>54.086252723382152</v>
      </c>
      <c r="H313" s="32">
        <f t="shared" si="58"/>
        <v>-6.5632132108558352</v>
      </c>
    </row>
    <row r="314" spans="1:8">
      <c r="A314" s="6" t="s">
        <v>81</v>
      </c>
      <c r="B314" s="56">
        <v>7006894219.8599987</v>
      </c>
      <c r="C314" s="56">
        <v>6986241267.4199944</v>
      </c>
      <c r="D314" s="56">
        <v>2951237169.7799997</v>
      </c>
      <c r="E314" s="7">
        <f t="shared" si="55"/>
        <v>4035004097.6399946</v>
      </c>
      <c r="F314" s="8">
        <f t="shared" si="56"/>
        <v>99.705248120037737</v>
      </c>
      <c r="G314" s="8">
        <f t="shared" si="57"/>
        <v>42.243562121780059</v>
      </c>
      <c r="H314" s="32">
        <f t="shared" si="58"/>
        <v>-1.4623304579901344</v>
      </c>
    </row>
    <row r="315" spans="1:8">
      <c r="A315" s="6" t="s">
        <v>82</v>
      </c>
      <c r="B315" s="56">
        <v>22489144311.389999</v>
      </c>
      <c r="C315" s="56">
        <v>22185565130.739994</v>
      </c>
      <c r="D315" s="56">
        <v>14104097481.699999</v>
      </c>
      <c r="E315" s="7">
        <f t="shared" si="55"/>
        <v>8081467649.0399952</v>
      </c>
      <c r="F315" s="8">
        <f t="shared" si="56"/>
        <v>98.650107907857333</v>
      </c>
      <c r="G315" s="8">
        <f t="shared" si="57"/>
        <v>63.573307231906242</v>
      </c>
      <c r="H315" s="32">
        <f t="shared" si="58"/>
        <v>-11.74966959050478</v>
      </c>
    </row>
    <row r="316" spans="1:8">
      <c r="A316" s="6" t="s">
        <v>83</v>
      </c>
      <c r="B316" s="56">
        <v>14042444737.139999</v>
      </c>
      <c r="C316" s="56">
        <v>14008087097.549999</v>
      </c>
      <c r="D316" s="56">
        <v>8244047027.5799999</v>
      </c>
      <c r="E316" s="7">
        <f t="shared" si="55"/>
        <v>5764040069.9699993</v>
      </c>
      <c r="F316" s="8">
        <f t="shared" si="56"/>
        <v>99.755330070844934</v>
      </c>
      <c r="G316" s="8">
        <f t="shared" si="57"/>
        <v>58.852054318122249</v>
      </c>
      <c r="H316" s="32">
        <f t="shared" si="58"/>
        <v>33.721134938087715</v>
      </c>
    </row>
    <row r="317" spans="1:8">
      <c r="A317" s="6" t="s">
        <v>84</v>
      </c>
      <c r="B317" s="56">
        <v>100804536.7</v>
      </c>
      <c r="C317" s="56">
        <v>100804498.65000001</v>
      </c>
      <c r="D317" s="56">
        <v>60818993.600000001</v>
      </c>
      <c r="E317" s="7">
        <f t="shared" si="55"/>
        <v>39985505.050000004</v>
      </c>
      <c r="F317" s="8">
        <f>C317/B317*100</f>
        <v>99.999962253682966</v>
      </c>
      <c r="G317" s="8">
        <f>D317/C317*100</f>
        <v>60.333610517887337</v>
      </c>
      <c r="H317" s="32">
        <f t="shared" si="58"/>
        <v>-20.014050756962391</v>
      </c>
    </row>
    <row r="318" spans="1:8">
      <c r="A318" s="6" t="s">
        <v>85</v>
      </c>
      <c r="B318" s="56">
        <v>854431113</v>
      </c>
      <c r="C318" s="56">
        <v>853062817.38</v>
      </c>
      <c r="D318" s="56">
        <v>300067633.48000002</v>
      </c>
      <c r="E318" s="7">
        <f t="shared" si="55"/>
        <v>552995183.89999998</v>
      </c>
      <c r="F318" s="8">
        <f t="shared" ref="F318:F324" si="59">C318/B318*100</f>
        <v>99.839858872274007</v>
      </c>
      <c r="G318" s="8">
        <f t="shared" ref="G318:G324" si="60">D318/C318*100</f>
        <v>35.175326759826852</v>
      </c>
      <c r="H318" s="32">
        <f t="shared" si="58"/>
        <v>98.577311209856248</v>
      </c>
    </row>
    <row r="319" spans="1:8">
      <c r="A319" s="6" t="s">
        <v>86</v>
      </c>
      <c r="B319" s="56">
        <v>11629810595</v>
      </c>
      <c r="C319" s="56">
        <v>10196878671.139999</v>
      </c>
      <c r="D319" s="56">
        <v>4183446085.3399997</v>
      </c>
      <c r="E319" s="7">
        <f t="shared" si="55"/>
        <v>6013432585.7999992</v>
      </c>
      <c r="F319" s="8">
        <f t="shared" si="59"/>
        <v>87.678802572450664</v>
      </c>
      <c r="G319" s="8">
        <f t="shared" si="60"/>
        <v>41.026732005552979</v>
      </c>
      <c r="H319" s="32">
        <f t="shared" si="58"/>
        <v>0.89947919172472268</v>
      </c>
    </row>
    <row r="320" spans="1:8">
      <c r="A320" s="6" t="s">
        <v>87</v>
      </c>
      <c r="B320" s="56">
        <v>4582703357.1400003</v>
      </c>
      <c r="C320" s="56">
        <v>4582703353.4499998</v>
      </c>
      <c r="D320" s="56">
        <v>2020305102.7700002</v>
      </c>
      <c r="E320" s="7">
        <f t="shared" si="55"/>
        <v>2562398250.6799994</v>
      </c>
      <c r="F320" s="8">
        <f t="shared" si="59"/>
        <v>99.999999919479833</v>
      </c>
      <c r="G320" s="8">
        <f t="shared" si="60"/>
        <v>44.08544361155414</v>
      </c>
      <c r="H320" s="32">
        <f t="shared" si="58"/>
        <v>-52.68288092916017</v>
      </c>
    </row>
    <row r="321" spans="1:10">
      <c r="A321" s="3" t="s">
        <v>64</v>
      </c>
      <c r="B321" s="55">
        <v>215959996068</v>
      </c>
      <c r="C321" s="55">
        <v>176141240649.73001</v>
      </c>
      <c r="D321" s="55">
        <v>175472599202.89999</v>
      </c>
      <c r="E321" s="4">
        <f t="shared" si="55"/>
        <v>668641446.83001709</v>
      </c>
      <c r="F321" s="8">
        <f t="shared" si="59"/>
        <v>81.561976225572749</v>
      </c>
      <c r="G321" s="8">
        <f t="shared" si="60"/>
        <v>99.620394721665633</v>
      </c>
      <c r="H321" s="32">
        <f t="shared" si="58"/>
        <v>-4.6894933229621074</v>
      </c>
    </row>
    <row r="322" spans="1:10">
      <c r="A322" s="6" t="s">
        <v>88</v>
      </c>
      <c r="B322" s="56">
        <v>215959996068</v>
      </c>
      <c r="C322" s="56">
        <v>176141240649.73001</v>
      </c>
      <c r="D322" s="56">
        <v>175472599202.89999</v>
      </c>
      <c r="E322" s="7">
        <f t="shared" si="55"/>
        <v>668641446.83001709</v>
      </c>
      <c r="F322" s="8">
        <f t="shared" si="59"/>
        <v>81.561976225572749</v>
      </c>
      <c r="G322" s="8">
        <f t="shared" si="60"/>
        <v>99.620394721665633</v>
      </c>
      <c r="H322" s="32">
        <f t="shared" si="58"/>
        <v>-4.6894933229621074</v>
      </c>
    </row>
    <row r="323" spans="1:10">
      <c r="A323" s="9" t="s">
        <v>787</v>
      </c>
      <c r="B323" s="57">
        <f>B300+B313</f>
        <v>558288009856.8999</v>
      </c>
      <c r="C323" s="57">
        <f>C300+C313</f>
        <v>540491605715.72009</v>
      </c>
      <c r="D323" s="57">
        <f>D300+D313</f>
        <v>476545395657.17999</v>
      </c>
      <c r="E323" s="57">
        <f>E300+E313</f>
        <v>63946210058.54007</v>
      </c>
      <c r="F323" s="11">
        <f t="shared" si="59"/>
        <v>96.812325569065791</v>
      </c>
      <c r="G323" s="11">
        <f t="shared" si="60"/>
        <v>88.168880074675286</v>
      </c>
      <c r="H323" s="32">
        <f t="shared" si="58"/>
        <v>0.88754488661668063</v>
      </c>
      <c r="J323" s="54"/>
    </row>
    <row r="324" spans="1:10">
      <c r="A324" s="9" t="s">
        <v>26</v>
      </c>
      <c r="B324" s="57">
        <v>774248005924.90002</v>
      </c>
      <c r="C324" s="57">
        <v>716632846365.45007</v>
      </c>
      <c r="D324" s="57">
        <v>652017994860.08008</v>
      </c>
      <c r="E324" s="10">
        <f t="shared" si="55"/>
        <v>64614851505.369995</v>
      </c>
      <c r="F324" s="12">
        <f t="shared" si="59"/>
        <v>92.558565328092243</v>
      </c>
      <c r="G324" s="12">
        <f t="shared" si="60"/>
        <v>90.983548712136567</v>
      </c>
      <c r="H324" s="32">
        <f t="shared" si="58"/>
        <v>-0.54287352063072092</v>
      </c>
    </row>
    <row r="325" spans="1:10">
      <c r="B325" s="175">
        <v>2008</v>
      </c>
      <c r="C325" s="175"/>
      <c r="D325" s="175"/>
      <c r="E325" s="175"/>
    </row>
    <row r="326" spans="1:10" ht="45">
      <c r="B326" s="1" t="s">
        <v>0</v>
      </c>
      <c r="C326" s="1" t="s">
        <v>1</v>
      </c>
      <c r="D326" s="1" t="s">
        <v>2</v>
      </c>
      <c r="E326" s="1" t="s">
        <v>3</v>
      </c>
      <c r="F326" s="2" t="s">
        <v>4</v>
      </c>
      <c r="G326" s="2" t="s">
        <v>5</v>
      </c>
    </row>
    <row r="327" spans="1:10">
      <c r="A327" s="3" t="s">
        <v>62</v>
      </c>
      <c r="B327" s="55">
        <v>489192445599.38007</v>
      </c>
      <c r="C327" s="55">
        <v>472685151480.90009</v>
      </c>
      <c r="D327" s="55">
        <v>440693201580.95978</v>
      </c>
      <c r="E327" s="4">
        <f>C327-D327</f>
        <v>31991949899.940308</v>
      </c>
      <c r="F327" s="5">
        <f>C327/B327*100</f>
        <v>96.625603222826854</v>
      </c>
      <c r="G327" s="5">
        <f>D327/C327*100</f>
        <v>93.231869078241388</v>
      </c>
    </row>
    <row r="328" spans="1:10">
      <c r="A328" s="6" t="s">
        <v>69</v>
      </c>
      <c r="B328" s="56">
        <v>91553849061.950012</v>
      </c>
      <c r="C328" s="56">
        <v>90363841164.759964</v>
      </c>
      <c r="D328" s="56">
        <v>86577918799.009857</v>
      </c>
      <c r="E328" s="7">
        <f t="shared" ref="E328:E351" si="61">C328-D328</f>
        <v>3785922365.7501068</v>
      </c>
      <c r="F328" s="8">
        <f t="shared" ref="F328:F343" si="62">C328/B328*100</f>
        <v>98.700209866234218</v>
      </c>
      <c r="G328" s="8">
        <f t="shared" ref="G328:G343" si="63">D328/C328*100</f>
        <v>95.810356978022611</v>
      </c>
    </row>
    <row r="329" spans="1:10">
      <c r="A329" s="6" t="s">
        <v>70</v>
      </c>
      <c r="B329" s="56">
        <v>12505435522.890009</v>
      </c>
      <c r="C329" s="56">
        <v>11341141456.130001</v>
      </c>
      <c r="D329" s="56">
        <v>8033394747.9799986</v>
      </c>
      <c r="E329" s="7">
        <f t="shared" si="61"/>
        <v>3307746708.1500025</v>
      </c>
      <c r="F329" s="8">
        <f t="shared" si="62"/>
        <v>90.689695975570956</v>
      </c>
      <c r="G329" s="8">
        <f t="shared" si="63"/>
        <v>70.834093543889864</v>
      </c>
    </row>
    <row r="330" spans="1:10">
      <c r="A330" s="6" t="s">
        <v>71</v>
      </c>
      <c r="B330" s="56">
        <v>4959994231.3699999</v>
      </c>
      <c r="C330" s="56">
        <v>4878493132.7800016</v>
      </c>
      <c r="D330" s="56">
        <v>4831781807.9200001</v>
      </c>
      <c r="E330" s="7">
        <f t="shared" si="61"/>
        <v>46711324.860001564</v>
      </c>
      <c r="F330" s="8">
        <f t="shared" si="62"/>
        <v>98.356830778662285</v>
      </c>
      <c r="G330" s="8">
        <f t="shared" si="63"/>
        <v>99.04250506070953</v>
      </c>
    </row>
    <row r="331" spans="1:10">
      <c r="A331" s="6" t="s">
        <v>72</v>
      </c>
      <c r="B331" s="56">
        <v>211117982054.32999</v>
      </c>
      <c r="C331" s="56">
        <v>208932243234.12</v>
      </c>
      <c r="D331" s="56">
        <v>188103976902.71994</v>
      </c>
      <c r="E331" s="7">
        <f t="shared" si="61"/>
        <v>20828266331.400055</v>
      </c>
      <c r="F331" s="8">
        <f t="shared" si="62"/>
        <v>98.964683728528868</v>
      </c>
      <c r="G331" s="8">
        <f t="shared" si="63"/>
        <v>90.031090458325835</v>
      </c>
    </row>
    <row r="332" spans="1:10">
      <c r="A332" s="6" t="s">
        <v>73</v>
      </c>
      <c r="B332" s="56">
        <v>4818675134.6300001</v>
      </c>
      <c r="C332" s="56">
        <v>4583412299.5299997</v>
      </c>
      <c r="D332" s="56">
        <v>4082308155.23</v>
      </c>
      <c r="E332" s="7">
        <f t="shared" si="61"/>
        <v>501104144.29999971</v>
      </c>
      <c r="F332" s="8">
        <f t="shared" si="62"/>
        <v>95.11768632400107</v>
      </c>
      <c r="G332" s="8">
        <f t="shared" si="63"/>
        <v>89.067007034226776</v>
      </c>
    </row>
    <row r="333" spans="1:10">
      <c r="A333" s="6" t="s">
        <v>74</v>
      </c>
      <c r="B333" s="56">
        <v>5483185988.4400005</v>
      </c>
      <c r="C333" s="56">
        <v>5157117389.1900005</v>
      </c>
      <c r="D333" s="56">
        <v>3478531026.2800007</v>
      </c>
      <c r="E333" s="7">
        <f t="shared" si="61"/>
        <v>1678586362.9099998</v>
      </c>
      <c r="F333" s="8">
        <f t="shared" si="62"/>
        <v>94.05330039985077</v>
      </c>
      <c r="G333" s="8">
        <f t="shared" si="63"/>
        <v>67.451073221087839</v>
      </c>
    </row>
    <row r="334" spans="1:10">
      <c r="A334" s="6" t="s">
        <v>75</v>
      </c>
      <c r="B334" s="56">
        <v>2099357966</v>
      </c>
      <c r="C334" s="56">
        <v>1937575480.1900001</v>
      </c>
      <c r="D334" s="56">
        <v>1661435517.4400003</v>
      </c>
      <c r="E334" s="7">
        <f t="shared" si="61"/>
        <v>276139962.74999976</v>
      </c>
      <c r="F334" s="8">
        <f t="shared" si="62"/>
        <v>92.293716058426597</v>
      </c>
      <c r="G334" s="8">
        <f t="shared" si="63"/>
        <v>85.748170041720314</v>
      </c>
    </row>
    <row r="335" spans="1:10">
      <c r="A335" s="6" t="s">
        <v>76</v>
      </c>
      <c r="B335" s="56">
        <v>15800000000</v>
      </c>
      <c r="C335" s="56">
        <v>15499657338.4</v>
      </c>
      <c r="D335" s="56">
        <v>15499657338.4</v>
      </c>
      <c r="E335" s="7">
        <f t="shared" si="61"/>
        <v>0</v>
      </c>
      <c r="F335" s="8">
        <f t="shared" si="62"/>
        <v>98.099097078481009</v>
      </c>
      <c r="G335" s="8">
        <f t="shared" si="63"/>
        <v>100</v>
      </c>
    </row>
    <row r="336" spans="1:10">
      <c r="A336" s="6" t="s">
        <v>77</v>
      </c>
      <c r="B336" s="56">
        <v>85456219882</v>
      </c>
      <c r="C336" s="56">
        <v>79866670066.209991</v>
      </c>
      <c r="D336" s="56">
        <v>79661931570.049988</v>
      </c>
      <c r="E336" s="7">
        <f t="shared" si="61"/>
        <v>204738496.16000366</v>
      </c>
      <c r="F336" s="8">
        <f t="shared" si="62"/>
        <v>93.459165613096161</v>
      </c>
      <c r="G336" s="8">
        <f t="shared" si="63"/>
        <v>99.743649640093579</v>
      </c>
    </row>
    <row r="337" spans="1:10">
      <c r="A337" s="6" t="s">
        <v>78</v>
      </c>
      <c r="B337" s="56">
        <v>50491100776</v>
      </c>
      <c r="C337" s="56">
        <v>49090222457.950012</v>
      </c>
      <c r="D337" s="56">
        <v>48367569905.310013</v>
      </c>
      <c r="E337" s="7">
        <f t="shared" si="61"/>
        <v>722652552.63999939</v>
      </c>
      <c r="F337" s="8">
        <f t="shared" si="62"/>
        <v>97.225494599008883</v>
      </c>
      <c r="G337" s="8">
        <f t="shared" si="63"/>
        <v>98.527909395279238</v>
      </c>
    </row>
    <row r="338" spans="1:10">
      <c r="A338" s="6" t="s">
        <v>79</v>
      </c>
      <c r="B338" s="56">
        <v>870355574</v>
      </c>
      <c r="C338" s="56">
        <v>185869574</v>
      </c>
      <c r="D338" s="56">
        <v>185869574</v>
      </c>
      <c r="E338" s="7">
        <f t="shared" si="61"/>
        <v>0</v>
      </c>
      <c r="F338" s="8">
        <f t="shared" si="62"/>
        <v>21.355590697923191</v>
      </c>
      <c r="G338" s="8">
        <f t="shared" si="63"/>
        <v>100</v>
      </c>
    </row>
    <row r="339" spans="1:10">
      <c r="A339" s="6" t="s">
        <v>80</v>
      </c>
      <c r="B339" s="56">
        <v>4036289407.7700014</v>
      </c>
      <c r="C339" s="56">
        <v>848907887.64000034</v>
      </c>
      <c r="D339" s="56">
        <v>208826236.61999989</v>
      </c>
      <c r="E339" s="7">
        <f t="shared" si="61"/>
        <v>640081651.02000046</v>
      </c>
      <c r="F339" s="8">
        <f t="shared" si="62"/>
        <v>21.031888496543939</v>
      </c>
      <c r="G339" s="8">
        <f t="shared" si="63"/>
        <v>24.599398787605288</v>
      </c>
    </row>
    <row r="340" spans="1:10">
      <c r="A340" s="3" t="s">
        <v>63</v>
      </c>
      <c r="B340" s="55">
        <v>64849664010.5</v>
      </c>
      <c r="C340" s="55">
        <v>63051550530.389984</v>
      </c>
      <c r="D340" s="55">
        <v>38998947701.879997</v>
      </c>
      <c r="E340" s="4">
        <f t="shared" si="61"/>
        <v>24052602828.509987</v>
      </c>
      <c r="F340" s="5">
        <f t="shared" si="62"/>
        <v>97.227258602575219</v>
      </c>
      <c r="G340" s="5">
        <f t="shared" si="63"/>
        <v>61.852480032323776</v>
      </c>
    </row>
    <row r="341" spans="1:10">
      <c r="A341" s="6" t="s">
        <v>81</v>
      </c>
      <c r="B341" s="56">
        <v>7568609873.7200003</v>
      </c>
      <c r="C341" s="56">
        <v>7089919317.0399961</v>
      </c>
      <c r="D341" s="56">
        <v>3671570416.1799979</v>
      </c>
      <c r="E341" s="7">
        <f t="shared" si="61"/>
        <v>3418348900.8599982</v>
      </c>
      <c r="F341" s="8">
        <f t="shared" si="62"/>
        <v>93.675317334797086</v>
      </c>
      <c r="G341" s="8">
        <f t="shared" si="63"/>
        <v>51.785785592167485</v>
      </c>
    </row>
    <row r="342" spans="1:10">
      <c r="A342" s="6" t="s">
        <v>82</v>
      </c>
      <c r="B342" s="56">
        <v>25456760199.32</v>
      </c>
      <c r="C342" s="56">
        <v>25139356450.89999</v>
      </c>
      <c r="D342" s="56">
        <v>18482736254.400002</v>
      </c>
      <c r="E342" s="7">
        <f t="shared" si="61"/>
        <v>6656620196.4999886</v>
      </c>
      <c r="F342" s="8">
        <f t="shared" si="62"/>
        <v>98.753165187027662</v>
      </c>
      <c r="G342" s="8">
        <f t="shared" si="63"/>
        <v>73.521119327373711</v>
      </c>
    </row>
    <row r="343" spans="1:10">
      <c r="A343" s="6" t="s">
        <v>83</v>
      </c>
      <c r="B343" s="56">
        <v>10741158503.4</v>
      </c>
      <c r="C343" s="56">
        <v>10475596923.430002</v>
      </c>
      <c r="D343" s="56">
        <v>6538458151.3899994</v>
      </c>
      <c r="E343" s="7">
        <f t="shared" si="61"/>
        <v>3937138772.0400028</v>
      </c>
      <c r="F343" s="8">
        <f t="shared" si="62"/>
        <v>97.527626280852886</v>
      </c>
      <c r="G343" s="8">
        <f t="shared" si="63"/>
        <v>62.416091409224684</v>
      </c>
    </row>
    <row r="344" spans="1:10">
      <c r="A344" s="6" t="s">
        <v>84</v>
      </c>
      <c r="B344" s="56">
        <v>132780813.63</v>
      </c>
      <c r="C344" s="56">
        <v>126027758.13</v>
      </c>
      <c r="D344" s="56">
        <v>73133539.870000005</v>
      </c>
      <c r="E344" s="7">
        <f t="shared" si="61"/>
        <v>52894218.25999999</v>
      </c>
      <c r="F344" s="8">
        <f>C344/B344*100</f>
        <v>94.91413306231297</v>
      </c>
      <c r="G344" s="8">
        <f>D344/C344*100</f>
        <v>58.029707863692522</v>
      </c>
    </row>
    <row r="345" spans="1:10">
      <c r="A345" s="6" t="s">
        <v>85</v>
      </c>
      <c r="B345" s="56">
        <v>453004764</v>
      </c>
      <c r="C345" s="56">
        <v>429587253.54000002</v>
      </c>
      <c r="D345" s="56">
        <v>386880434.12999994</v>
      </c>
      <c r="E345" s="7">
        <f t="shared" si="61"/>
        <v>42706819.410000086</v>
      </c>
      <c r="F345" s="8">
        <f t="shared" ref="F345:F351" si="64">C345/B345*100</f>
        <v>94.830626006396699</v>
      </c>
      <c r="G345" s="8">
        <f t="shared" ref="G345:G351" si="65">D345/C345*100</f>
        <v>90.058639063874466</v>
      </c>
    </row>
    <row r="346" spans="1:10">
      <c r="A346" s="6" t="s">
        <v>86</v>
      </c>
      <c r="B346" s="56">
        <v>10774477450.43</v>
      </c>
      <c r="C346" s="56">
        <v>10105977506.35</v>
      </c>
      <c r="D346" s="56">
        <v>1297430233.0300002</v>
      </c>
      <c r="E346" s="7">
        <f t="shared" si="61"/>
        <v>8808547273.3199997</v>
      </c>
      <c r="F346" s="8">
        <f t="shared" si="64"/>
        <v>93.795523289592836</v>
      </c>
      <c r="G346" s="8">
        <f t="shared" si="65"/>
        <v>12.838245802692233</v>
      </c>
    </row>
    <row r="347" spans="1:10">
      <c r="A347" s="6" t="s">
        <v>87</v>
      </c>
      <c r="B347" s="56">
        <v>9722872406</v>
      </c>
      <c r="C347" s="56">
        <v>9685085321</v>
      </c>
      <c r="D347" s="56">
        <v>8548738672.8800001</v>
      </c>
      <c r="E347" s="7">
        <f t="shared" si="61"/>
        <v>1136346648.1199999</v>
      </c>
      <c r="F347" s="8">
        <f t="shared" si="64"/>
        <v>99.611358830784596</v>
      </c>
      <c r="G347" s="8">
        <f t="shared" si="65"/>
        <v>88.267045560702712</v>
      </c>
    </row>
    <row r="348" spans="1:10">
      <c r="A348" s="3" t="s">
        <v>64</v>
      </c>
      <c r="B348" s="55">
        <v>194473459239</v>
      </c>
      <c r="C348" s="55">
        <v>184807789603.5</v>
      </c>
      <c r="D348" s="55">
        <v>184166693336.64001</v>
      </c>
      <c r="E348" s="4">
        <f t="shared" si="61"/>
        <v>641096266.85998535</v>
      </c>
      <c r="F348" s="8">
        <f t="shared" si="64"/>
        <v>95.029825831595204</v>
      </c>
      <c r="G348" s="8">
        <f t="shared" si="65"/>
        <v>99.653101058004395</v>
      </c>
    </row>
    <row r="349" spans="1:10">
      <c r="A349" s="6" t="s">
        <v>88</v>
      </c>
      <c r="B349" s="56">
        <v>194473459239</v>
      </c>
      <c r="C349" s="56">
        <v>184807789603.5</v>
      </c>
      <c r="D349" s="56">
        <v>184166693336.64001</v>
      </c>
      <c r="E349" s="7">
        <f t="shared" si="61"/>
        <v>641096266.85998535</v>
      </c>
      <c r="F349" s="8">
        <f t="shared" si="64"/>
        <v>95.029825831595204</v>
      </c>
      <c r="G349" s="8">
        <f t="shared" si="65"/>
        <v>99.653101058004395</v>
      </c>
    </row>
    <row r="350" spans="1:10">
      <c r="A350" s="9" t="s">
        <v>787</v>
      </c>
      <c r="B350" s="57">
        <f>B327+B340</f>
        <v>554042109609.88013</v>
      </c>
      <c r="C350" s="57">
        <f>C327+C340</f>
        <v>535736702011.29004</v>
      </c>
      <c r="D350" s="57">
        <f>D327+D340</f>
        <v>479692149282.83978</v>
      </c>
      <c r="E350" s="57">
        <f>E327+E340</f>
        <v>56044552728.450294</v>
      </c>
      <c r="F350" s="11">
        <f t="shared" si="64"/>
        <v>96.696025937183805</v>
      </c>
      <c r="G350" s="11">
        <f t="shared" si="65"/>
        <v>89.538787893746147</v>
      </c>
      <c r="J350" s="54"/>
    </row>
    <row r="351" spans="1:10">
      <c r="A351" s="9" t="s">
        <v>26</v>
      </c>
      <c r="B351" s="57">
        <v>748515568848.88013</v>
      </c>
      <c r="C351" s="57">
        <v>720544491614.79004</v>
      </c>
      <c r="D351" s="57">
        <v>663858842619.47986</v>
      </c>
      <c r="E351" s="10">
        <f t="shared" si="61"/>
        <v>56685648995.310181</v>
      </c>
      <c r="F351" s="12">
        <f t="shared" si="64"/>
        <v>96.263126860927429</v>
      </c>
      <c r="G351" s="12">
        <f t="shared" si="65"/>
        <v>92.132942565659789</v>
      </c>
    </row>
  </sheetData>
  <mergeCells count="13">
    <mergeCell ref="B1:E1"/>
    <mergeCell ref="B325:E325"/>
    <mergeCell ref="B82:E82"/>
    <mergeCell ref="B109:E109"/>
    <mergeCell ref="B136:E136"/>
    <mergeCell ref="B163:E163"/>
    <mergeCell ref="B190:E190"/>
    <mergeCell ref="B217:E217"/>
    <mergeCell ref="B28:E28"/>
    <mergeCell ref="B55:E55"/>
    <mergeCell ref="B244:E244"/>
    <mergeCell ref="B271:E271"/>
    <mergeCell ref="B298:E298"/>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554"/>
  <sheetViews>
    <sheetView showGridLines="0" topLeftCell="A9" workbookViewId="0">
      <selection activeCell="C14" sqref="C14"/>
    </sheetView>
  </sheetViews>
  <sheetFormatPr defaultRowHeight="15"/>
  <cols>
    <col min="1" max="1" width="96.5703125" customWidth="1"/>
    <col min="2" max="4" width="15.28515625" bestFit="1" customWidth="1"/>
    <col min="5" max="5" width="14.28515625" bestFit="1" customWidth="1"/>
    <col min="6" max="6" width="6.28515625" customWidth="1"/>
    <col min="7" max="7" width="14.85546875" bestFit="1" customWidth="1"/>
  </cols>
  <sheetData>
    <row r="1" spans="1:11">
      <c r="A1" s="62" t="s">
        <v>991</v>
      </c>
      <c r="B1" s="19" t="s">
        <v>0</v>
      </c>
      <c r="C1" s="19" t="s">
        <v>65</v>
      </c>
      <c r="D1" s="19" t="s">
        <v>66</v>
      </c>
      <c r="E1" s="19" t="s">
        <v>58</v>
      </c>
      <c r="F1" s="83"/>
      <c r="G1" s="161" t="s">
        <v>1109</v>
      </c>
    </row>
    <row r="2" spans="1:11">
      <c r="A2" s="174" t="s">
        <v>26</v>
      </c>
      <c r="B2" s="133">
        <v>355581122720.42999</v>
      </c>
      <c r="C2" s="133">
        <v>338526840865.9599</v>
      </c>
      <c r="D2" s="133">
        <v>311618673345.19</v>
      </c>
      <c r="E2" s="133">
        <v>26908167520.769993</v>
      </c>
      <c r="F2" s="133"/>
      <c r="G2" s="162">
        <v>310512794723</v>
      </c>
    </row>
    <row r="3" spans="1:11">
      <c r="A3" s="156" t="s">
        <v>90</v>
      </c>
      <c r="B3" s="126">
        <v>75706819983</v>
      </c>
      <c r="C3" s="126">
        <v>75702996203</v>
      </c>
      <c r="D3" s="126">
        <v>70254314883.110001</v>
      </c>
      <c r="E3" s="126">
        <v>5448681319.8900003</v>
      </c>
      <c r="F3" s="126"/>
      <c r="G3" s="163">
        <v>71869950000</v>
      </c>
    </row>
    <row r="4" spans="1:11" ht="30">
      <c r="A4" s="29" t="s">
        <v>92</v>
      </c>
      <c r="B4" s="126">
        <v>21652420000</v>
      </c>
      <c r="C4" s="126">
        <v>21652420000</v>
      </c>
      <c r="D4" s="126">
        <v>21652420000</v>
      </c>
      <c r="E4" s="126">
        <v>0</v>
      </c>
      <c r="F4" s="126"/>
      <c r="G4" s="163">
        <v>21825929999</v>
      </c>
    </row>
    <row r="5" spans="1:11" ht="30">
      <c r="A5" s="29" t="s">
        <v>93</v>
      </c>
      <c r="B5" s="126">
        <v>19451672024</v>
      </c>
      <c r="C5" s="126">
        <v>18579376566.75</v>
      </c>
      <c r="D5" s="126">
        <v>18579376566.75</v>
      </c>
      <c r="E5" s="126">
        <v>0</v>
      </c>
      <c r="F5" s="126"/>
      <c r="G5" s="163">
        <v>19600000000</v>
      </c>
    </row>
    <row r="6" spans="1:11">
      <c r="A6" s="29" t="s">
        <v>91</v>
      </c>
      <c r="B6" s="126">
        <v>19250028122</v>
      </c>
      <c r="C6" s="126">
        <v>17840009877.34</v>
      </c>
      <c r="D6" s="126">
        <v>15751109877.34</v>
      </c>
      <c r="E6" s="126">
        <v>2088900000</v>
      </c>
      <c r="F6" s="126"/>
      <c r="G6" s="163">
        <v>20935978122</v>
      </c>
    </row>
    <row r="7" spans="1:11" ht="30">
      <c r="A7" s="29" t="s">
        <v>1147</v>
      </c>
      <c r="B7" s="126">
        <v>13387300000</v>
      </c>
      <c r="C7" s="126">
        <v>13387300000</v>
      </c>
      <c r="D7" s="126">
        <v>5454157698</v>
      </c>
      <c r="E7" s="126">
        <v>7933142302</v>
      </c>
      <c r="F7" s="126"/>
      <c r="G7" s="163">
        <v>1260800000</v>
      </c>
      <c r="I7" s="165" t="s">
        <v>1237</v>
      </c>
      <c r="J7" s="164"/>
      <c r="K7" s="164"/>
    </row>
    <row r="8" spans="1:11">
      <c r="A8" s="29" t="s">
        <v>99</v>
      </c>
      <c r="B8" s="126">
        <v>9130300861</v>
      </c>
      <c r="C8" s="126">
        <v>9130300859.5300007</v>
      </c>
      <c r="D8" s="126">
        <v>6778972167.6300001</v>
      </c>
      <c r="E8" s="126">
        <v>2351328691.9000001</v>
      </c>
      <c r="F8" s="126"/>
      <c r="G8" s="163">
        <v>7550369806</v>
      </c>
    </row>
    <row r="9" spans="1:11" ht="30">
      <c r="A9" s="29" t="s">
        <v>96</v>
      </c>
      <c r="B9" s="126">
        <v>9012000000</v>
      </c>
      <c r="C9" s="126">
        <v>9011171245.8700008</v>
      </c>
      <c r="D9" s="126">
        <v>9011171245.8700008</v>
      </c>
      <c r="E9" s="126">
        <v>0</v>
      </c>
      <c r="F9" s="126"/>
      <c r="G9" s="163">
        <v>9400000000</v>
      </c>
    </row>
    <row r="10" spans="1:11" ht="30">
      <c r="A10" s="29" t="s">
        <v>94</v>
      </c>
      <c r="B10" s="126">
        <v>8828000000</v>
      </c>
      <c r="C10" s="126">
        <v>8793263063.7099991</v>
      </c>
      <c r="D10" s="126">
        <v>8654621572.1899986</v>
      </c>
      <c r="E10" s="126">
        <v>138641491.52000001</v>
      </c>
      <c r="F10" s="126"/>
      <c r="G10" s="163">
        <v>4300000000</v>
      </c>
    </row>
    <row r="11" spans="1:11">
      <c r="A11" s="156" t="s">
        <v>95</v>
      </c>
      <c r="B11" s="126">
        <v>8399250514</v>
      </c>
      <c r="C11" s="126">
        <v>8399250513.6299992</v>
      </c>
      <c r="D11" s="126">
        <v>8127437511.25</v>
      </c>
      <c r="E11" s="126">
        <v>271813002.38</v>
      </c>
      <c r="F11" s="126"/>
      <c r="G11" s="163">
        <v>6868712810</v>
      </c>
    </row>
    <row r="12" spans="1:11" ht="45">
      <c r="A12" s="29" t="s">
        <v>97</v>
      </c>
      <c r="B12" s="126">
        <v>7875371950</v>
      </c>
      <c r="C12" s="126">
        <v>7875371950</v>
      </c>
      <c r="D12" s="126">
        <v>7668644825</v>
      </c>
      <c r="E12" s="126">
        <v>206727125</v>
      </c>
      <c r="F12" s="126"/>
      <c r="G12" s="163">
        <v>8242345950</v>
      </c>
    </row>
    <row r="13" spans="1:11">
      <c r="A13" s="29" t="s">
        <v>111</v>
      </c>
      <c r="B13" s="126">
        <v>11413042405</v>
      </c>
      <c r="C13" s="126">
        <v>7681597250.9200001</v>
      </c>
      <c r="D13" s="126">
        <v>7681597250.9200001</v>
      </c>
      <c r="E13" s="126">
        <v>0</v>
      </c>
      <c r="F13" s="126"/>
      <c r="G13" s="163">
        <v>9713353405</v>
      </c>
    </row>
    <row r="14" spans="1:11">
      <c r="A14" s="29" t="s">
        <v>871</v>
      </c>
      <c r="B14" s="126">
        <v>7264800000</v>
      </c>
      <c r="C14" s="126">
        <v>7189183711</v>
      </c>
      <c r="D14" s="126">
        <v>7189183711</v>
      </c>
      <c r="E14" s="126">
        <v>0</v>
      </c>
      <c r="F14" s="126"/>
      <c r="G14" s="163">
        <v>7587300000</v>
      </c>
    </row>
    <row r="15" spans="1:11" ht="30">
      <c r="A15" s="29" t="s">
        <v>100</v>
      </c>
      <c r="B15" s="126">
        <v>6604000000</v>
      </c>
      <c r="C15" s="126">
        <v>6602835940.9099998</v>
      </c>
      <c r="D15" s="126">
        <v>6602835940.9099998</v>
      </c>
      <c r="E15" s="126">
        <v>0</v>
      </c>
      <c r="F15" s="126"/>
      <c r="G15" s="163">
        <v>6220000000</v>
      </c>
    </row>
    <row r="16" spans="1:11" ht="30">
      <c r="A16" s="29" t="s">
        <v>156</v>
      </c>
      <c r="B16" s="126">
        <v>6369930878</v>
      </c>
      <c r="C16" s="126">
        <v>6369930878</v>
      </c>
      <c r="D16" s="126">
        <v>5950430878</v>
      </c>
      <c r="E16" s="126">
        <v>419500000</v>
      </c>
      <c r="F16" s="126"/>
      <c r="G16" s="163">
        <v>5333038878</v>
      </c>
    </row>
    <row r="17" spans="1:7" ht="30">
      <c r="A17" s="29" t="s">
        <v>101</v>
      </c>
      <c r="B17" s="126">
        <v>6205400000</v>
      </c>
      <c r="C17" s="126">
        <v>6205400000</v>
      </c>
      <c r="D17" s="126">
        <v>6205400000</v>
      </c>
      <c r="E17" s="126">
        <v>0</v>
      </c>
      <c r="F17" s="126"/>
      <c r="G17" s="163">
        <v>8205400000</v>
      </c>
    </row>
    <row r="18" spans="1:7" ht="30">
      <c r="A18" s="29" t="s">
        <v>1145</v>
      </c>
      <c r="B18" s="126">
        <v>6010100000</v>
      </c>
      <c r="C18" s="126">
        <v>6010100000</v>
      </c>
      <c r="D18" s="126">
        <v>3803749498</v>
      </c>
      <c r="E18" s="126">
        <v>2206350502</v>
      </c>
      <c r="F18" s="126"/>
      <c r="G18" s="163">
        <v>1260800000</v>
      </c>
    </row>
    <row r="19" spans="1:7" ht="30">
      <c r="A19" s="29" t="s">
        <v>1151</v>
      </c>
      <c r="B19" s="126">
        <v>6756150000</v>
      </c>
      <c r="C19" s="126">
        <v>5842009844</v>
      </c>
      <c r="D19" s="126">
        <v>5468039844</v>
      </c>
      <c r="E19" s="126">
        <v>373970000</v>
      </c>
      <c r="F19" s="126"/>
      <c r="G19" s="163">
        <v>31100000</v>
      </c>
    </row>
    <row r="20" spans="1:7">
      <c r="A20" s="29" t="s">
        <v>98</v>
      </c>
      <c r="B20" s="126">
        <v>10465844146</v>
      </c>
      <c r="C20" s="126">
        <v>5813830998.7199993</v>
      </c>
      <c r="D20" s="126">
        <v>5813830998.7199993</v>
      </c>
      <c r="E20" s="126">
        <v>0</v>
      </c>
      <c r="F20" s="126"/>
      <c r="G20" s="163">
        <v>8621882466</v>
      </c>
    </row>
    <row r="21" spans="1:7" ht="30">
      <c r="A21" s="29" t="s">
        <v>102</v>
      </c>
      <c r="B21" s="126">
        <v>5525850000</v>
      </c>
      <c r="C21" s="126">
        <v>5525850000</v>
      </c>
      <c r="D21" s="126">
        <v>5525850000</v>
      </c>
      <c r="E21" s="126">
        <v>0</v>
      </c>
      <c r="F21" s="126"/>
      <c r="G21" s="163">
        <v>5570140000</v>
      </c>
    </row>
    <row r="22" spans="1:7" ht="30">
      <c r="A22" s="29" t="s">
        <v>106</v>
      </c>
      <c r="B22" s="126">
        <v>5459000000</v>
      </c>
      <c r="C22" s="126">
        <v>5458984414.2200003</v>
      </c>
      <c r="D22" s="126">
        <v>5458984414.2200003</v>
      </c>
      <c r="E22" s="126">
        <v>0</v>
      </c>
      <c r="F22" s="126"/>
      <c r="G22" s="163">
        <v>4700000000</v>
      </c>
    </row>
    <row r="23" spans="1:7">
      <c r="A23" s="29" t="s">
        <v>1143</v>
      </c>
      <c r="B23" s="126">
        <v>5170000000</v>
      </c>
      <c r="C23" s="126">
        <v>5170000000</v>
      </c>
      <c r="D23" s="126">
        <v>5169329006.8400002</v>
      </c>
      <c r="E23" s="126">
        <v>670993.16</v>
      </c>
      <c r="F23" s="126"/>
      <c r="G23" s="163">
        <v>500000000</v>
      </c>
    </row>
    <row r="24" spans="1:7">
      <c r="A24" s="29" t="s">
        <v>104</v>
      </c>
      <c r="B24" s="126">
        <v>5260943614</v>
      </c>
      <c r="C24" s="126">
        <v>5051243840.9400005</v>
      </c>
      <c r="D24" s="126">
        <v>5051243840.9400005</v>
      </c>
      <c r="E24" s="126">
        <v>0</v>
      </c>
      <c r="F24" s="126"/>
      <c r="G24" s="163">
        <v>5482943614</v>
      </c>
    </row>
    <row r="25" spans="1:7" ht="30">
      <c r="A25" s="156" t="s">
        <v>103</v>
      </c>
      <c r="B25" s="126">
        <v>4875570177</v>
      </c>
      <c r="C25" s="126">
        <v>4875001599.46</v>
      </c>
      <c r="D25" s="126">
        <v>4813559586.96</v>
      </c>
      <c r="E25" s="126">
        <v>61442012.5</v>
      </c>
      <c r="F25" s="126"/>
      <c r="G25" s="163">
        <v>4874554000</v>
      </c>
    </row>
    <row r="26" spans="1:7" ht="30">
      <c r="A26" s="156" t="s">
        <v>105</v>
      </c>
      <c r="B26" s="126">
        <v>4100000000</v>
      </c>
      <c r="C26" s="126">
        <v>4100000000</v>
      </c>
      <c r="D26" s="126">
        <v>4100000000</v>
      </c>
      <c r="E26" s="126">
        <v>0</v>
      </c>
      <c r="F26" s="126"/>
      <c r="G26" s="163">
        <v>4000000000</v>
      </c>
    </row>
    <row r="27" spans="1:7">
      <c r="A27" s="29" t="s">
        <v>107</v>
      </c>
      <c r="B27" s="126">
        <v>3299771717</v>
      </c>
      <c r="C27" s="126">
        <v>3299771717</v>
      </c>
      <c r="D27" s="126">
        <v>3296883995</v>
      </c>
      <c r="E27" s="126">
        <v>2887722</v>
      </c>
      <c r="F27" s="126"/>
      <c r="G27" s="163">
        <v>2972597983</v>
      </c>
    </row>
    <row r="28" spans="1:7" ht="30">
      <c r="A28" s="29" t="s">
        <v>112</v>
      </c>
      <c r="B28" s="126">
        <v>2528800000</v>
      </c>
      <c r="C28" s="126">
        <v>2528800000</v>
      </c>
      <c r="D28" s="126">
        <v>2528800000</v>
      </c>
      <c r="E28" s="126">
        <v>0</v>
      </c>
      <c r="F28" s="126"/>
      <c r="G28" s="163">
        <v>2549070000</v>
      </c>
    </row>
    <row r="29" spans="1:7">
      <c r="A29" s="29" t="s">
        <v>113</v>
      </c>
      <c r="B29" s="126">
        <v>2733802339</v>
      </c>
      <c r="C29" s="126">
        <v>2511167403.2200003</v>
      </c>
      <c r="D29" s="126">
        <v>2511167403.2200003</v>
      </c>
      <c r="E29" s="126">
        <v>0</v>
      </c>
      <c r="F29" s="126"/>
      <c r="G29" s="163">
        <v>2801283514</v>
      </c>
    </row>
    <row r="30" spans="1:7" ht="30">
      <c r="A30" s="29" t="s">
        <v>110</v>
      </c>
      <c r="B30" s="126">
        <v>2509730000</v>
      </c>
      <c r="C30" s="126">
        <v>2334934381</v>
      </c>
      <c r="D30" s="126">
        <v>2334934381</v>
      </c>
      <c r="E30" s="126">
        <v>0</v>
      </c>
      <c r="F30" s="126"/>
      <c r="G30" s="163">
        <v>1368830000</v>
      </c>
    </row>
    <row r="31" spans="1:7" ht="30">
      <c r="A31" s="29" t="s">
        <v>132</v>
      </c>
      <c r="B31" s="126">
        <v>2221483381</v>
      </c>
      <c r="C31" s="126">
        <v>2221483381</v>
      </c>
      <c r="D31" s="126">
        <v>2221483381</v>
      </c>
      <c r="E31" s="126">
        <v>0</v>
      </c>
      <c r="F31" s="126"/>
      <c r="G31" s="163">
        <v>1014483381</v>
      </c>
    </row>
    <row r="32" spans="1:7" ht="30">
      <c r="A32" s="29" t="s">
        <v>114</v>
      </c>
      <c r="B32" s="126">
        <v>2111750011</v>
      </c>
      <c r="C32" s="126">
        <v>1804018847.1900001</v>
      </c>
      <c r="D32" s="126">
        <v>1804018847.1900001</v>
      </c>
      <c r="E32" s="126">
        <v>0</v>
      </c>
      <c r="F32" s="126"/>
      <c r="G32" s="163">
        <v>1711750011</v>
      </c>
    </row>
    <row r="33" spans="1:7">
      <c r="A33" s="29" t="s">
        <v>116</v>
      </c>
      <c r="B33" s="126">
        <v>1882535858</v>
      </c>
      <c r="C33" s="126">
        <v>1788019711</v>
      </c>
      <c r="D33" s="126">
        <v>1788019711</v>
      </c>
      <c r="E33" s="126">
        <v>0</v>
      </c>
      <c r="F33" s="126"/>
      <c r="G33" s="163">
        <v>2895100858</v>
      </c>
    </row>
    <row r="34" spans="1:7" ht="30">
      <c r="A34" s="29" t="s">
        <v>1142</v>
      </c>
      <c r="B34" s="126">
        <v>1700000000</v>
      </c>
      <c r="C34" s="126">
        <v>1700000000</v>
      </c>
      <c r="D34" s="126">
        <v>1700000000</v>
      </c>
      <c r="E34" s="126">
        <v>0</v>
      </c>
      <c r="F34" s="126"/>
      <c r="G34" s="163">
        <v>0</v>
      </c>
    </row>
    <row r="35" spans="1:7" ht="60">
      <c r="A35" s="29" t="s">
        <v>1149</v>
      </c>
      <c r="B35" s="126">
        <v>1721600000</v>
      </c>
      <c r="C35" s="126">
        <v>1619000000</v>
      </c>
      <c r="D35" s="126">
        <v>1619000000</v>
      </c>
      <c r="E35" s="126">
        <v>0</v>
      </c>
      <c r="F35" s="126"/>
      <c r="G35" s="163">
        <v>0</v>
      </c>
    </row>
    <row r="36" spans="1:7">
      <c r="A36" s="29" t="s">
        <v>109</v>
      </c>
      <c r="B36" s="126">
        <v>1920702634</v>
      </c>
      <c r="C36" s="126">
        <v>1557884048.1599998</v>
      </c>
      <c r="D36" s="126">
        <v>1557884048.1599998</v>
      </c>
      <c r="E36" s="126">
        <v>0</v>
      </c>
      <c r="F36" s="126"/>
      <c r="G36" s="163">
        <v>2303345634</v>
      </c>
    </row>
    <row r="37" spans="1:7" ht="30">
      <c r="A37" s="29" t="s">
        <v>117</v>
      </c>
      <c r="B37" s="126">
        <v>1327000000</v>
      </c>
      <c r="C37" s="126">
        <v>1327000000</v>
      </c>
      <c r="D37" s="126">
        <v>1327000000</v>
      </c>
      <c r="E37" s="126">
        <v>0</v>
      </c>
      <c r="F37" s="126"/>
      <c r="G37" s="163">
        <v>1327000000</v>
      </c>
    </row>
    <row r="38" spans="1:7">
      <c r="A38" s="29" t="s">
        <v>870</v>
      </c>
      <c r="B38" s="126">
        <v>1108000000</v>
      </c>
      <c r="C38" s="126">
        <v>1108000000</v>
      </c>
      <c r="D38" s="126">
        <v>814000000</v>
      </c>
      <c r="E38" s="126">
        <v>294000000</v>
      </c>
      <c r="F38" s="126"/>
      <c r="G38" s="163">
        <v>373400000</v>
      </c>
    </row>
    <row r="39" spans="1:7">
      <c r="A39" s="29" t="s">
        <v>118</v>
      </c>
      <c r="B39" s="126">
        <v>1123691190</v>
      </c>
      <c r="C39" s="126">
        <v>1084617984</v>
      </c>
      <c r="D39" s="126">
        <v>1084617984</v>
      </c>
      <c r="E39" s="126">
        <v>0</v>
      </c>
      <c r="F39" s="126"/>
      <c r="G39" s="163">
        <v>1124041190</v>
      </c>
    </row>
    <row r="40" spans="1:7" ht="30">
      <c r="A40" s="29" t="s">
        <v>515</v>
      </c>
      <c r="B40" s="126">
        <v>1076768926</v>
      </c>
      <c r="C40" s="126">
        <v>1076768926</v>
      </c>
      <c r="D40" s="126">
        <v>1076768926</v>
      </c>
      <c r="E40" s="126">
        <v>0</v>
      </c>
      <c r="F40" s="126"/>
      <c r="G40" s="163">
        <v>5333038878</v>
      </c>
    </row>
    <row r="41" spans="1:7" ht="46.5" customHeight="1">
      <c r="A41" s="29" t="s">
        <v>1169</v>
      </c>
      <c r="B41" s="126">
        <v>1054800000</v>
      </c>
      <c r="C41" s="126">
        <v>1054800000</v>
      </c>
      <c r="D41" s="126">
        <v>1054800000</v>
      </c>
      <c r="E41" s="126">
        <v>0</v>
      </c>
      <c r="F41" s="126"/>
      <c r="G41" s="163"/>
    </row>
    <row r="42" spans="1:7">
      <c r="A42" s="120" t="s">
        <v>121</v>
      </c>
      <c r="B42" s="128">
        <v>1000000000</v>
      </c>
      <c r="C42" s="128">
        <v>1000000000</v>
      </c>
      <c r="D42" s="128">
        <v>1000000000</v>
      </c>
      <c r="E42" s="128">
        <v>0</v>
      </c>
      <c r="F42" s="160"/>
      <c r="G42" s="163">
        <v>1000000000</v>
      </c>
    </row>
    <row r="43" spans="1:7">
      <c r="A43" s="157" t="s">
        <v>123</v>
      </c>
      <c r="B43" s="126">
        <v>995762529</v>
      </c>
      <c r="C43" s="126">
        <v>995762529</v>
      </c>
      <c r="D43" s="126">
        <v>992578788</v>
      </c>
      <c r="E43" s="126">
        <v>3183741</v>
      </c>
      <c r="F43" s="126"/>
      <c r="G43" s="163"/>
    </row>
    <row r="44" spans="1:7">
      <c r="A44" s="157" t="s">
        <v>161</v>
      </c>
      <c r="B44" s="126">
        <v>1064100000</v>
      </c>
      <c r="C44" s="126">
        <v>990239817.42999995</v>
      </c>
      <c r="D44" s="126">
        <v>386895275</v>
      </c>
      <c r="E44" s="126">
        <v>603344542.42999995</v>
      </c>
      <c r="F44" s="126"/>
      <c r="G44" s="163"/>
    </row>
    <row r="45" spans="1:7">
      <c r="A45" s="157" t="s">
        <v>1137</v>
      </c>
      <c r="B45" s="126">
        <v>966300000</v>
      </c>
      <c r="C45" s="126">
        <v>966300000</v>
      </c>
      <c r="D45" s="126">
        <v>966300000</v>
      </c>
      <c r="E45" s="126">
        <v>0</v>
      </c>
      <c r="F45" s="126"/>
      <c r="G45" s="163"/>
    </row>
    <row r="46" spans="1:7">
      <c r="A46" s="157" t="s">
        <v>122</v>
      </c>
      <c r="B46" s="126">
        <v>943160000</v>
      </c>
      <c r="C46" s="126">
        <v>943160000</v>
      </c>
      <c r="D46" s="126">
        <v>943160000</v>
      </c>
      <c r="E46" s="126">
        <v>0</v>
      </c>
      <c r="F46" s="126"/>
      <c r="G46" s="163"/>
    </row>
    <row r="47" spans="1:7">
      <c r="A47" s="157" t="s">
        <v>124</v>
      </c>
      <c r="B47" s="126">
        <v>900000000</v>
      </c>
      <c r="C47" s="126">
        <v>900000000</v>
      </c>
      <c r="D47" s="126">
        <v>900000000</v>
      </c>
      <c r="E47" s="126">
        <v>0</v>
      </c>
      <c r="F47" s="126"/>
      <c r="G47" s="28"/>
    </row>
    <row r="48" spans="1:7">
      <c r="A48" s="157" t="s">
        <v>1144</v>
      </c>
      <c r="B48" s="126">
        <v>900000000</v>
      </c>
      <c r="C48" s="126">
        <v>900000000</v>
      </c>
      <c r="D48" s="126">
        <v>662465131.78999996</v>
      </c>
      <c r="E48" s="126">
        <v>237534868.20999998</v>
      </c>
      <c r="F48" s="126"/>
      <c r="G48" s="28"/>
    </row>
    <row r="49" spans="1:7">
      <c r="A49" s="157" t="s">
        <v>126</v>
      </c>
      <c r="B49" s="126">
        <v>827000000</v>
      </c>
      <c r="C49" s="126">
        <v>827000000</v>
      </c>
      <c r="D49" s="126">
        <v>827000000</v>
      </c>
      <c r="E49" s="126">
        <v>0</v>
      </c>
      <c r="F49" s="126"/>
      <c r="G49" s="163">
        <v>1559274951</v>
      </c>
    </row>
    <row r="50" spans="1:7">
      <c r="A50" s="157" t="s">
        <v>131</v>
      </c>
      <c r="B50" s="126">
        <v>795367106</v>
      </c>
      <c r="C50" s="126">
        <v>795367105.17000008</v>
      </c>
      <c r="D50" s="126">
        <v>112847020.18000001</v>
      </c>
      <c r="E50" s="126">
        <v>682520084.99000001</v>
      </c>
      <c r="F50" s="126"/>
      <c r="G50" s="28"/>
    </row>
    <row r="51" spans="1:7">
      <c r="A51" s="157" t="s">
        <v>120</v>
      </c>
      <c r="B51" s="126">
        <v>790000000</v>
      </c>
      <c r="C51" s="126">
        <v>790000000</v>
      </c>
      <c r="D51" s="126">
        <v>790000000</v>
      </c>
      <c r="E51" s="126">
        <v>0</v>
      </c>
      <c r="F51" s="126"/>
    </row>
    <row r="52" spans="1:7">
      <c r="A52" s="157" t="s">
        <v>151</v>
      </c>
      <c r="B52" s="126">
        <v>763000000</v>
      </c>
      <c r="C52" s="126">
        <v>763000000</v>
      </c>
      <c r="D52" s="126">
        <v>763000000</v>
      </c>
      <c r="E52" s="126">
        <v>0</v>
      </c>
      <c r="F52" s="126"/>
    </row>
    <row r="53" spans="1:7">
      <c r="A53" s="157" t="s">
        <v>139</v>
      </c>
      <c r="B53" s="126">
        <v>711564204</v>
      </c>
      <c r="C53" s="126">
        <v>711564203.22000003</v>
      </c>
      <c r="D53" s="126">
        <v>564203.22</v>
      </c>
      <c r="E53" s="126">
        <v>711000000</v>
      </c>
      <c r="F53" s="126"/>
    </row>
    <row r="54" spans="1:7">
      <c r="A54" s="157" t="s">
        <v>125</v>
      </c>
      <c r="B54" s="126">
        <v>700126443</v>
      </c>
      <c r="C54" s="126">
        <v>700126441.95000005</v>
      </c>
      <c r="D54" s="126">
        <v>700126441.95000005</v>
      </c>
      <c r="E54" s="126">
        <v>0</v>
      </c>
      <c r="F54" s="126"/>
    </row>
    <row r="55" spans="1:7">
      <c r="A55" s="157" t="s">
        <v>128</v>
      </c>
      <c r="B55" s="126">
        <v>760912170</v>
      </c>
      <c r="C55" s="126">
        <v>682304457.59000003</v>
      </c>
      <c r="D55" s="126">
        <v>682304457.59000003</v>
      </c>
      <c r="E55" s="126">
        <v>0</v>
      </c>
      <c r="F55" s="126"/>
    </row>
    <row r="56" spans="1:7">
      <c r="A56" s="157" t="s">
        <v>1148</v>
      </c>
      <c r="B56" s="126">
        <v>670460000</v>
      </c>
      <c r="C56" s="126">
        <v>663100000</v>
      </c>
      <c r="D56" s="126">
        <v>663100000</v>
      </c>
      <c r="E56" s="126">
        <v>0</v>
      </c>
      <c r="F56" s="126"/>
    </row>
    <row r="57" spans="1:7">
      <c r="A57" s="157" t="s">
        <v>260</v>
      </c>
      <c r="B57" s="126">
        <v>600000000</v>
      </c>
      <c r="C57" s="126">
        <v>600000000</v>
      </c>
      <c r="D57" s="126">
        <v>600000000</v>
      </c>
      <c r="E57" s="126">
        <v>0</v>
      </c>
      <c r="F57" s="126"/>
    </row>
    <row r="58" spans="1:7">
      <c r="A58" s="157" t="s">
        <v>134</v>
      </c>
      <c r="B58" s="126">
        <v>596147342</v>
      </c>
      <c r="C58" s="126">
        <v>592147341.36000001</v>
      </c>
      <c r="D58" s="126">
        <v>578194973.36000001</v>
      </c>
      <c r="E58" s="126">
        <v>13952368</v>
      </c>
      <c r="F58" s="126"/>
    </row>
    <row r="59" spans="1:7">
      <c r="A59" s="157" t="s">
        <v>119</v>
      </c>
      <c r="B59" s="126">
        <v>1247502561</v>
      </c>
      <c r="C59" s="126">
        <v>578933101</v>
      </c>
      <c r="D59" s="126">
        <v>578933101</v>
      </c>
      <c r="E59" s="126">
        <v>0</v>
      </c>
      <c r="F59" s="126"/>
    </row>
    <row r="60" spans="1:7">
      <c r="A60" s="157" t="s">
        <v>133</v>
      </c>
      <c r="B60" s="126">
        <v>553874865</v>
      </c>
      <c r="C60" s="126">
        <v>553874296.09000003</v>
      </c>
      <c r="D60" s="126">
        <v>553874296.09000003</v>
      </c>
      <c r="E60" s="126">
        <v>0</v>
      </c>
      <c r="F60" s="126"/>
    </row>
    <row r="61" spans="1:7">
      <c r="A61" s="157" t="s">
        <v>136</v>
      </c>
      <c r="B61" s="126">
        <v>505360500</v>
      </c>
      <c r="C61" s="126">
        <v>505360500</v>
      </c>
      <c r="D61" s="126">
        <v>505360500</v>
      </c>
      <c r="E61" s="126">
        <v>0</v>
      </c>
      <c r="F61" s="126"/>
    </row>
    <row r="62" spans="1:7">
      <c r="A62" s="157" t="s">
        <v>1138</v>
      </c>
      <c r="B62" s="126">
        <v>944350000</v>
      </c>
      <c r="C62" s="126">
        <v>505195100</v>
      </c>
      <c r="D62" s="126">
        <v>277245100</v>
      </c>
      <c r="E62" s="126">
        <v>227950000</v>
      </c>
      <c r="F62" s="126"/>
    </row>
    <row r="63" spans="1:7">
      <c r="A63" s="157" t="s">
        <v>1167</v>
      </c>
      <c r="B63" s="126">
        <v>559600000</v>
      </c>
      <c r="C63" s="126">
        <v>500000000</v>
      </c>
      <c r="D63" s="126">
        <v>375000000</v>
      </c>
      <c r="E63" s="126">
        <v>125000000</v>
      </c>
      <c r="F63" s="126"/>
    </row>
    <row r="64" spans="1:7">
      <c r="A64" s="157" t="s">
        <v>127</v>
      </c>
      <c r="B64" s="126">
        <v>711000000</v>
      </c>
      <c r="C64" s="126">
        <v>484932000</v>
      </c>
      <c r="D64" s="126">
        <v>484932000</v>
      </c>
      <c r="E64" s="126">
        <v>0</v>
      </c>
      <c r="F64" s="126"/>
    </row>
    <row r="65" spans="1:6">
      <c r="A65" s="157" t="s">
        <v>137</v>
      </c>
      <c r="B65" s="126">
        <v>481000000</v>
      </c>
      <c r="C65" s="126">
        <v>480734780.72000003</v>
      </c>
      <c r="D65" s="126">
        <v>480734780.72000003</v>
      </c>
      <c r="E65" s="126">
        <v>0</v>
      </c>
      <c r="F65" s="126"/>
    </row>
    <row r="66" spans="1:6">
      <c r="A66" s="157" t="s">
        <v>130</v>
      </c>
      <c r="B66" s="126">
        <v>616052430</v>
      </c>
      <c r="C66" s="126">
        <v>473094829.89000005</v>
      </c>
      <c r="D66" s="126">
        <v>472042399.99000001</v>
      </c>
      <c r="E66" s="126">
        <v>1052429.8999999999</v>
      </c>
      <c r="F66" s="126"/>
    </row>
    <row r="67" spans="1:6">
      <c r="A67" s="157" t="s">
        <v>138</v>
      </c>
      <c r="B67" s="126">
        <v>470000000</v>
      </c>
      <c r="C67" s="126">
        <v>469999999.86000001</v>
      </c>
      <c r="D67" s="126">
        <v>469999999.86000001</v>
      </c>
      <c r="E67" s="126">
        <v>0</v>
      </c>
      <c r="F67" s="126"/>
    </row>
    <row r="68" spans="1:6">
      <c r="A68" s="157" t="s">
        <v>1118</v>
      </c>
      <c r="B68" s="126">
        <v>448000000</v>
      </c>
      <c r="C68" s="126">
        <v>448000000</v>
      </c>
      <c r="D68" s="126">
        <v>448000000</v>
      </c>
      <c r="E68" s="126">
        <v>0</v>
      </c>
      <c r="F68" s="126"/>
    </row>
    <row r="69" spans="1:6">
      <c r="A69" s="157" t="s">
        <v>158</v>
      </c>
      <c r="B69" s="126">
        <v>424000000</v>
      </c>
      <c r="C69" s="126">
        <v>423591284</v>
      </c>
      <c r="D69" s="126">
        <v>423591284</v>
      </c>
      <c r="E69" s="126">
        <v>0</v>
      </c>
      <c r="F69" s="126"/>
    </row>
    <row r="70" spans="1:6">
      <c r="A70" s="157" t="s">
        <v>192</v>
      </c>
      <c r="B70" s="126">
        <v>407894634</v>
      </c>
      <c r="C70" s="126">
        <v>407894633.11000001</v>
      </c>
      <c r="D70" s="126">
        <v>26011041.109999999</v>
      </c>
      <c r="E70" s="126">
        <v>381883592</v>
      </c>
      <c r="F70" s="126"/>
    </row>
    <row r="71" spans="1:6">
      <c r="A71" s="157" t="s">
        <v>144</v>
      </c>
      <c r="B71" s="126">
        <v>425920386</v>
      </c>
      <c r="C71" s="126">
        <v>405918289.14999998</v>
      </c>
      <c r="D71" s="126">
        <v>369632587.90999997</v>
      </c>
      <c r="E71" s="126">
        <v>36285701.240000002</v>
      </c>
      <c r="F71" s="126"/>
    </row>
    <row r="72" spans="1:6">
      <c r="A72" s="157" t="s">
        <v>145</v>
      </c>
      <c r="B72" s="126">
        <v>411853974</v>
      </c>
      <c r="C72" s="126">
        <v>405639108.76999998</v>
      </c>
      <c r="D72" s="126">
        <v>405639108.76999998</v>
      </c>
      <c r="E72" s="126">
        <v>0</v>
      </c>
      <c r="F72" s="126"/>
    </row>
    <row r="73" spans="1:6">
      <c r="A73" s="157" t="s">
        <v>115</v>
      </c>
      <c r="B73" s="126">
        <v>400000000</v>
      </c>
      <c r="C73" s="126">
        <v>400000000</v>
      </c>
      <c r="D73" s="126">
        <v>0</v>
      </c>
      <c r="E73" s="126">
        <v>400000000</v>
      </c>
      <c r="F73" s="126"/>
    </row>
    <row r="74" spans="1:6">
      <c r="A74" s="157" t="s">
        <v>1130</v>
      </c>
      <c r="B74" s="126">
        <v>400000000</v>
      </c>
      <c r="C74" s="126">
        <v>400000000</v>
      </c>
      <c r="D74" s="126">
        <v>0</v>
      </c>
      <c r="E74" s="126">
        <v>400000000</v>
      </c>
      <c r="F74" s="126"/>
    </row>
    <row r="75" spans="1:6">
      <c r="A75" s="157" t="s">
        <v>1174</v>
      </c>
      <c r="B75" s="126">
        <v>400000000</v>
      </c>
      <c r="C75" s="126">
        <v>399999999.94999999</v>
      </c>
      <c r="D75" s="126">
        <v>399999999.94999999</v>
      </c>
      <c r="E75" s="126">
        <v>0</v>
      </c>
      <c r="F75" s="126"/>
    </row>
    <row r="76" spans="1:6">
      <c r="A76" s="157" t="s">
        <v>141</v>
      </c>
      <c r="B76" s="126">
        <v>394458269</v>
      </c>
      <c r="C76" s="126">
        <v>394458268.99000001</v>
      </c>
      <c r="D76" s="126">
        <v>394458268.99000001</v>
      </c>
      <c r="E76" s="126">
        <v>0</v>
      </c>
      <c r="F76" s="126"/>
    </row>
    <row r="77" spans="1:6">
      <c r="A77" s="157" t="s">
        <v>142</v>
      </c>
      <c r="B77" s="126">
        <v>384673000</v>
      </c>
      <c r="C77" s="126">
        <v>384673000</v>
      </c>
      <c r="D77" s="126">
        <v>384673000</v>
      </c>
      <c r="E77" s="126">
        <v>0</v>
      </c>
      <c r="F77" s="126"/>
    </row>
    <row r="78" spans="1:6">
      <c r="A78" s="157" t="s">
        <v>135</v>
      </c>
      <c r="B78" s="126">
        <v>484000000</v>
      </c>
      <c r="C78" s="126">
        <v>368661626.36000001</v>
      </c>
      <c r="D78" s="126">
        <v>368661626.36000001</v>
      </c>
      <c r="E78" s="126">
        <v>0</v>
      </c>
      <c r="F78" s="126"/>
    </row>
    <row r="79" spans="1:6">
      <c r="A79" s="157" t="s">
        <v>163</v>
      </c>
      <c r="B79" s="126">
        <v>383000000</v>
      </c>
      <c r="C79" s="126">
        <v>359000000</v>
      </c>
      <c r="D79" s="126">
        <v>359000000</v>
      </c>
      <c r="E79" s="126">
        <v>0</v>
      </c>
      <c r="F79" s="126"/>
    </row>
    <row r="80" spans="1:6">
      <c r="A80" s="157" t="s">
        <v>148</v>
      </c>
      <c r="B80" s="126">
        <v>347860486</v>
      </c>
      <c r="C80" s="126">
        <v>347860486</v>
      </c>
      <c r="D80" s="126">
        <v>344275526.96000004</v>
      </c>
      <c r="E80" s="126">
        <v>3584959.04</v>
      </c>
      <c r="F80" s="126"/>
    </row>
    <row r="81" spans="1:6">
      <c r="A81" s="157" t="s">
        <v>1146</v>
      </c>
      <c r="B81" s="126">
        <v>828600000</v>
      </c>
      <c r="C81" s="126">
        <v>338200000</v>
      </c>
      <c r="D81" s="126">
        <v>338200000</v>
      </c>
      <c r="E81" s="126">
        <v>0</v>
      </c>
      <c r="F81" s="126"/>
    </row>
    <row r="82" spans="1:6">
      <c r="A82" s="157" t="s">
        <v>143</v>
      </c>
      <c r="B82" s="126">
        <v>334244611</v>
      </c>
      <c r="C82" s="126">
        <v>334244611</v>
      </c>
      <c r="D82" s="126">
        <v>331919460</v>
      </c>
      <c r="E82" s="126">
        <v>2325151</v>
      </c>
      <c r="F82" s="126"/>
    </row>
    <row r="83" spans="1:6">
      <c r="A83" s="157" t="s">
        <v>572</v>
      </c>
      <c r="B83" s="126">
        <v>392000000</v>
      </c>
      <c r="C83" s="126">
        <v>328486647.17000002</v>
      </c>
      <c r="D83" s="126">
        <v>328486647.17000002</v>
      </c>
      <c r="E83" s="126">
        <v>0</v>
      </c>
      <c r="F83" s="126"/>
    </row>
    <row r="84" spans="1:6">
      <c r="A84" s="157" t="s">
        <v>1152</v>
      </c>
      <c r="B84" s="126">
        <v>328146000</v>
      </c>
      <c r="C84" s="126">
        <v>328146000</v>
      </c>
      <c r="D84" s="126">
        <v>328000000</v>
      </c>
      <c r="E84" s="126">
        <v>146000</v>
      </c>
      <c r="F84" s="126"/>
    </row>
    <row r="85" spans="1:6">
      <c r="A85" s="157" t="s">
        <v>154</v>
      </c>
      <c r="B85" s="126">
        <v>323120500</v>
      </c>
      <c r="C85" s="126">
        <v>323120499.83999997</v>
      </c>
      <c r="D85" s="126">
        <v>323120499.83999997</v>
      </c>
      <c r="E85" s="126">
        <v>0</v>
      </c>
      <c r="F85" s="126"/>
    </row>
    <row r="86" spans="1:6">
      <c r="A86" s="157" t="s">
        <v>146</v>
      </c>
      <c r="B86" s="126">
        <v>317239524</v>
      </c>
      <c r="C86" s="126">
        <v>315381447.42000002</v>
      </c>
      <c r="D86" s="126">
        <v>315381447.42000002</v>
      </c>
      <c r="E86" s="126">
        <v>0</v>
      </c>
      <c r="F86" s="126"/>
    </row>
    <row r="87" spans="1:6">
      <c r="A87" s="157" t="s">
        <v>160</v>
      </c>
      <c r="B87" s="126">
        <v>307835399</v>
      </c>
      <c r="C87" s="126">
        <v>307835399</v>
      </c>
      <c r="D87" s="126">
        <v>307835399</v>
      </c>
      <c r="E87" s="126">
        <v>0</v>
      </c>
      <c r="F87" s="126"/>
    </row>
    <row r="88" spans="1:6">
      <c r="A88" s="157" t="s">
        <v>1124</v>
      </c>
      <c r="B88" s="126">
        <v>306600000</v>
      </c>
      <c r="C88" s="126">
        <v>306600000</v>
      </c>
      <c r="D88" s="126">
        <v>162500000</v>
      </c>
      <c r="E88" s="126">
        <v>144100000</v>
      </c>
      <c r="F88" s="126"/>
    </row>
    <row r="89" spans="1:6">
      <c r="A89" s="157" t="s">
        <v>191</v>
      </c>
      <c r="B89" s="126">
        <v>279742774</v>
      </c>
      <c r="C89" s="126">
        <v>279584002.49000001</v>
      </c>
      <c r="D89" s="126">
        <v>269449170.49000001</v>
      </c>
      <c r="E89" s="126">
        <v>10134832</v>
      </c>
      <c r="F89" s="126"/>
    </row>
    <row r="90" spans="1:6">
      <c r="A90" s="157" t="s">
        <v>177</v>
      </c>
      <c r="B90" s="126">
        <v>274340724</v>
      </c>
      <c r="C90" s="126">
        <v>274024555.38999999</v>
      </c>
      <c r="D90" s="126">
        <v>226424555.38999999</v>
      </c>
      <c r="E90" s="126">
        <v>47600000</v>
      </c>
      <c r="F90" s="126"/>
    </row>
    <row r="91" spans="1:6">
      <c r="A91" s="157" t="s">
        <v>578</v>
      </c>
      <c r="B91" s="126">
        <v>264850000</v>
      </c>
      <c r="C91" s="126">
        <v>264850000</v>
      </c>
      <c r="D91" s="126">
        <v>264850000</v>
      </c>
      <c r="E91" s="126">
        <v>0</v>
      </c>
      <c r="F91" s="126"/>
    </row>
    <row r="92" spans="1:6">
      <c r="A92" s="157" t="s">
        <v>557</v>
      </c>
      <c r="B92" s="126">
        <v>264000000</v>
      </c>
      <c r="C92" s="126">
        <v>264000000</v>
      </c>
      <c r="D92" s="126">
        <v>259113614.72</v>
      </c>
      <c r="E92" s="126">
        <v>4886385.28</v>
      </c>
      <c r="F92" s="126"/>
    </row>
    <row r="93" spans="1:6">
      <c r="A93" s="157" t="s">
        <v>164</v>
      </c>
      <c r="B93" s="126">
        <v>262000000</v>
      </c>
      <c r="C93" s="126">
        <v>261875868.72999999</v>
      </c>
      <c r="D93" s="126">
        <v>261875868.72999999</v>
      </c>
      <c r="E93" s="126">
        <v>0</v>
      </c>
      <c r="F93" s="126"/>
    </row>
    <row r="94" spans="1:6">
      <c r="A94" s="157" t="s">
        <v>149</v>
      </c>
      <c r="B94" s="126">
        <v>260362899</v>
      </c>
      <c r="C94" s="126">
        <v>252606697.04000002</v>
      </c>
      <c r="D94" s="126">
        <v>227606697.04000002</v>
      </c>
      <c r="E94" s="126">
        <v>25000000</v>
      </c>
      <c r="F94" s="126"/>
    </row>
    <row r="95" spans="1:6">
      <c r="A95" s="157" t="s">
        <v>1150</v>
      </c>
      <c r="B95" s="126">
        <v>236600000</v>
      </c>
      <c r="C95" s="126">
        <v>236600000</v>
      </c>
      <c r="D95" s="126">
        <v>236600000</v>
      </c>
      <c r="E95" s="126">
        <v>0</v>
      </c>
      <c r="F95" s="126"/>
    </row>
    <row r="96" spans="1:6">
      <c r="A96" s="157" t="s">
        <v>152</v>
      </c>
      <c r="B96" s="126">
        <v>233178286</v>
      </c>
      <c r="C96" s="126">
        <v>233078280.34</v>
      </c>
      <c r="D96" s="126">
        <v>223078166.34</v>
      </c>
      <c r="E96" s="126">
        <v>10000114</v>
      </c>
      <c r="F96" s="126"/>
    </row>
    <row r="97" spans="1:6">
      <c r="A97" s="157" t="s">
        <v>157</v>
      </c>
      <c r="B97" s="126">
        <v>237192329</v>
      </c>
      <c r="C97" s="126">
        <v>232760321.41999999</v>
      </c>
      <c r="D97" s="126">
        <v>230260321.41999999</v>
      </c>
      <c r="E97" s="126">
        <v>2500000</v>
      </c>
      <c r="F97" s="126"/>
    </row>
    <row r="98" spans="1:6">
      <c r="A98" s="157" t="s">
        <v>168</v>
      </c>
      <c r="B98" s="126">
        <v>231874728</v>
      </c>
      <c r="C98" s="126">
        <v>231874728</v>
      </c>
      <c r="D98" s="126">
        <v>231874728</v>
      </c>
      <c r="E98" s="126">
        <v>0</v>
      </c>
      <c r="F98" s="126"/>
    </row>
    <row r="99" spans="1:6">
      <c r="A99" s="157" t="s">
        <v>327</v>
      </c>
      <c r="B99" s="126">
        <v>225392654</v>
      </c>
      <c r="C99" s="126">
        <v>225392654</v>
      </c>
      <c r="D99" s="126">
        <v>225392654</v>
      </c>
      <c r="E99" s="126">
        <v>0</v>
      </c>
      <c r="F99" s="126"/>
    </row>
    <row r="100" spans="1:6">
      <c r="A100" s="157" t="s">
        <v>159</v>
      </c>
      <c r="B100" s="126">
        <v>224000000</v>
      </c>
      <c r="C100" s="126">
        <v>224000000</v>
      </c>
      <c r="D100" s="126">
        <v>224000000</v>
      </c>
      <c r="E100" s="126">
        <v>0</v>
      </c>
      <c r="F100" s="126"/>
    </row>
    <row r="101" spans="1:6">
      <c r="A101" s="157" t="s">
        <v>558</v>
      </c>
      <c r="B101" s="126">
        <v>220000000</v>
      </c>
      <c r="C101" s="126">
        <v>220000000</v>
      </c>
      <c r="D101" s="126">
        <v>220000000</v>
      </c>
      <c r="E101" s="126">
        <v>0</v>
      </c>
      <c r="F101" s="126"/>
    </row>
    <row r="102" spans="1:6">
      <c r="A102" s="157" t="s">
        <v>147</v>
      </c>
      <c r="B102" s="126">
        <v>213922463</v>
      </c>
      <c r="C102" s="126">
        <v>213922462.34999999</v>
      </c>
      <c r="D102" s="126">
        <v>212016426.89999998</v>
      </c>
      <c r="E102" s="126">
        <v>1906035.45</v>
      </c>
      <c r="F102" s="126"/>
    </row>
    <row r="103" spans="1:6">
      <c r="A103" s="157" t="s">
        <v>162</v>
      </c>
      <c r="B103" s="126">
        <v>263100000</v>
      </c>
      <c r="C103" s="126">
        <v>208549000</v>
      </c>
      <c r="D103" s="126">
        <v>208549000</v>
      </c>
      <c r="E103" s="126">
        <v>0</v>
      </c>
      <c r="F103" s="126"/>
    </row>
    <row r="104" spans="1:6">
      <c r="A104" s="157" t="s">
        <v>203</v>
      </c>
      <c r="B104" s="126">
        <v>207000000</v>
      </c>
      <c r="C104" s="126">
        <v>207000000</v>
      </c>
      <c r="D104" s="126">
        <v>207000000</v>
      </c>
      <c r="E104" s="126">
        <v>0</v>
      </c>
      <c r="F104" s="126"/>
    </row>
    <row r="105" spans="1:6">
      <c r="A105" s="157" t="s">
        <v>169</v>
      </c>
      <c r="B105" s="126">
        <v>202962574</v>
      </c>
      <c r="C105" s="126">
        <v>202962573.5</v>
      </c>
      <c r="D105" s="126">
        <v>202648071.5</v>
      </c>
      <c r="E105" s="126">
        <v>314502</v>
      </c>
      <c r="F105" s="126"/>
    </row>
    <row r="106" spans="1:6">
      <c r="A106" s="157" t="s">
        <v>129</v>
      </c>
      <c r="B106" s="126">
        <v>232256626</v>
      </c>
      <c r="C106" s="126">
        <v>200007934.08000001</v>
      </c>
      <c r="D106" s="126">
        <v>200007934.08000001</v>
      </c>
      <c r="E106" s="126">
        <v>0</v>
      </c>
      <c r="F106" s="126"/>
    </row>
    <row r="107" spans="1:6">
      <c r="A107" s="157" t="s">
        <v>1122</v>
      </c>
      <c r="B107" s="126">
        <v>200000000</v>
      </c>
      <c r="C107" s="126">
        <v>200000000</v>
      </c>
      <c r="D107" s="126">
        <v>200000000</v>
      </c>
      <c r="E107" s="126">
        <v>0</v>
      </c>
      <c r="F107" s="126"/>
    </row>
    <row r="108" spans="1:6">
      <c r="A108" s="157" t="s">
        <v>592</v>
      </c>
      <c r="B108" s="126">
        <v>200000000</v>
      </c>
      <c r="C108" s="126">
        <v>200000000</v>
      </c>
      <c r="D108" s="126">
        <v>190200000</v>
      </c>
      <c r="E108" s="126">
        <v>9800000</v>
      </c>
      <c r="F108" s="126"/>
    </row>
    <row r="109" spans="1:6">
      <c r="A109" s="157" t="s">
        <v>1114</v>
      </c>
      <c r="B109" s="126">
        <v>196032278</v>
      </c>
      <c r="C109" s="126">
        <v>196032278</v>
      </c>
      <c r="D109" s="126">
        <v>196032278</v>
      </c>
      <c r="E109" s="126">
        <v>0</v>
      </c>
      <c r="F109" s="126"/>
    </row>
    <row r="110" spans="1:6">
      <c r="A110" s="157" t="s">
        <v>175</v>
      </c>
      <c r="B110" s="126">
        <v>190029269</v>
      </c>
      <c r="C110" s="126">
        <v>190029269</v>
      </c>
      <c r="D110" s="126">
        <v>190029269</v>
      </c>
      <c r="E110" s="126">
        <v>0</v>
      </c>
      <c r="F110" s="126"/>
    </row>
    <row r="111" spans="1:6">
      <c r="A111" s="157" t="s">
        <v>155</v>
      </c>
      <c r="B111" s="126">
        <v>190000000</v>
      </c>
      <c r="C111" s="126">
        <v>190000000</v>
      </c>
      <c r="D111" s="126">
        <v>190000000</v>
      </c>
      <c r="E111" s="126">
        <v>0</v>
      </c>
      <c r="F111" s="126"/>
    </row>
    <row r="112" spans="1:6">
      <c r="A112" s="157" t="s">
        <v>166</v>
      </c>
      <c r="B112" s="126">
        <v>177769261</v>
      </c>
      <c r="C112" s="126">
        <v>177769261</v>
      </c>
      <c r="D112" s="126">
        <v>177769261</v>
      </c>
      <c r="E112" s="126">
        <v>0</v>
      </c>
      <c r="F112" s="126"/>
    </row>
    <row r="113" spans="1:6">
      <c r="A113" s="157" t="s">
        <v>1126</v>
      </c>
      <c r="B113" s="126">
        <v>170000000</v>
      </c>
      <c r="C113" s="126">
        <v>169999999.63999999</v>
      </c>
      <c r="D113" s="126">
        <v>169999999.63999999</v>
      </c>
      <c r="E113" s="126">
        <v>0</v>
      </c>
      <c r="F113" s="126"/>
    </row>
    <row r="114" spans="1:6">
      <c r="A114" s="157" t="s">
        <v>171</v>
      </c>
      <c r="B114" s="126">
        <v>169530663</v>
      </c>
      <c r="C114" s="126">
        <v>168649413.97</v>
      </c>
      <c r="D114" s="126">
        <v>168649413.97</v>
      </c>
      <c r="E114" s="126">
        <v>0</v>
      </c>
      <c r="F114" s="126"/>
    </row>
    <row r="115" spans="1:6">
      <c r="A115" s="157" t="s">
        <v>353</v>
      </c>
      <c r="B115" s="126">
        <v>161354102</v>
      </c>
      <c r="C115" s="126">
        <v>161354102</v>
      </c>
      <c r="D115" s="126">
        <v>125243911.22</v>
      </c>
      <c r="E115" s="126">
        <v>36110190.780000001</v>
      </c>
      <c r="F115" s="126"/>
    </row>
    <row r="116" spans="1:6">
      <c r="A116" s="157" t="s">
        <v>174</v>
      </c>
      <c r="B116" s="126">
        <v>148221803</v>
      </c>
      <c r="C116" s="126">
        <v>148221803</v>
      </c>
      <c r="D116" s="126">
        <v>148221803</v>
      </c>
      <c r="E116" s="126">
        <v>0</v>
      </c>
      <c r="F116" s="126"/>
    </row>
    <row r="117" spans="1:6">
      <c r="A117" s="157" t="s">
        <v>172</v>
      </c>
      <c r="B117" s="126">
        <v>153981121</v>
      </c>
      <c r="C117" s="126">
        <v>147981121</v>
      </c>
      <c r="D117" s="126">
        <v>147981121</v>
      </c>
      <c r="E117" s="126">
        <v>0</v>
      </c>
      <c r="F117" s="126"/>
    </row>
    <row r="118" spans="1:6">
      <c r="A118" s="157" t="s">
        <v>173</v>
      </c>
      <c r="B118" s="126">
        <v>145171915</v>
      </c>
      <c r="C118" s="126">
        <v>145171913.82999998</v>
      </c>
      <c r="D118" s="126">
        <v>79771913.829999998</v>
      </c>
      <c r="E118" s="126">
        <v>65400000</v>
      </c>
      <c r="F118" s="126"/>
    </row>
    <row r="119" spans="1:6">
      <c r="A119" s="157" t="s">
        <v>238</v>
      </c>
      <c r="B119" s="126">
        <v>142264797</v>
      </c>
      <c r="C119" s="126">
        <v>142264797</v>
      </c>
      <c r="D119" s="126">
        <v>142264797</v>
      </c>
      <c r="E119" s="126">
        <v>0</v>
      </c>
      <c r="F119" s="126"/>
    </row>
    <row r="120" spans="1:6">
      <c r="A120" s="157" t="s">
        <v>1160</v>
      </c>
      <c r="B120" s="126">
        <v>142000000</v>
      </c>
      <c r="C120" s="126">
        <v>142000000</v>
      </c>
      <c r="D120" s="126">
        <v>0</v>
      </c>
      <c r="E120" s="126">
        <v>142000000</v>
      </c>
      <c r="F120" s="126"/>
    </row>
    <row r="121" spans="1:6">
      <c r="A121" s="157" t="s">
        <v>176</v>
      </c>
      <c r="B121" s="126">
        <v>135800000</v>
      </c>
      <c r="C121" s="126">
        <v>135800000</v>
      </c>
      <c r="D121" s="126">
        <v>135800000</v>
      </c>
      <c r="E121" s="126">
        <v>0</v>
      </c>
      <c r="F121" s="126"/>
    </row>
    <row r="122" spans="1:6">
      <c r="A122" s="157" t="s">
        <v>178</v>
      </c>
      <c r="B122" s="126">
        <v>132491582</v>
      </c>
      <c r="C122" s="126">
        <v>132491339</v>
      </c>
      <c r="D122" s="126">
        <v>132491339</v>
      </c>
      <c r="E122" s="126">
        <v>0</v>
      </c>
      <c r="F122" s="126"/>
    </row>
    <row r="123" spans="1:6">
      <c r="A123" s="157" t="s">
        <v>184</v>
      </c>
      <c r="B123" s="126">
        <v>122134403</v>
      </c>
      <c r="C123" s="126">
        <v>122134383</v>
      </c>
      <c r="D123" s="126">
        <v>122134383</v>
      </c>
      <c r="E123" s="126">
        <v>0</v>
      </c>
      <c r="F123" s="126"/>
    </row>
    <row r="124" spans="1:6">
      <c r="A124" s="157" t="s">
        <v>1165</v>
      </c>
      <c r="B124" s="126">
        <v>120000000</v>
      </c>
      <c r="C124" s="126">
        <v>120000000</v>
      </c>
      <c r="D124" s="126">
        <v>120000000</v>
      </c>
      <c r="E124" s="126">
        <v>0</v>
      </c>
      <c r="F124" s="126"/>
    </row>
    <row r="125" spans="1:6">
      <c r="A125" s="157" t="s">
        <v>314</v>
      </c>
      <c r="B125" s="126">
        <v>116779738</v>
      </c>
      <c r="C125" s="126">
        <v>116159480.78999999</v>
      </c>
      <c r="D125" s="126">
        <v>116159480.78999999</v>
      </c>
      <c r="E125" s="126">
        <v>0</v>
      </c>
      <c r="F125" s="126"/>
    </row>
    <row r="126" spans="1:6">
      <c r="A126" s="157" t="s">
        <v>183</v>
      </c>
      <c r="B126" s="126">
        <v>112707751</v>
      </c>
      <c r="C126" s="126">
        <v>112707751</v>
      </c>
      <c r="D126" s="126">
        <v>112707751</v>
      </c>
      <c r="E126" s="126">
        <v>0</v>
      </c>
      <c r="F126" s="126"/>
    </row>
    <row r="127" spans="1:6">
      <c r="A127" s="157" t="s">
        <v>153</v>
      </c>
      <c r="B127" s="126">
        <v>110000000</v>
      </c>
      <c r="C127" s="126">
        <v>110000000</v>
      </c>
      <c r="D127" s="126">
        <v>110000000</v>
      </c>
      <c r="E127" s="126">
        <v>0</v>
      </c>
      <c r="F127" s="126"/>
    </row>
    <row r="128" spans="1:6">
      <c r="A128" s="157" t="s">
        <v>180</v>
      </c>
      <c r="B128" s="126">
        <v>106698443</v>
      </c>
      <c r="C128" s="126">
        <v>106698443</v>
      </c>
      <c r="D128" s="126">
        <v>0</v>
      </c>
      <c r="E128" s="126">
        <v>106698443</v>
      </c>
      <c r="F128" s="126"/>
    </row>
    <row r="129" spans="1:6">
      <c r="A129" s="157" t="s">
        <v>221</v>
      </c>
      <c r="B129" s="126">
        <v>103000000</v>
      </c>
      <c r="C129" s="126">
        <v>103000000</v>
      </c>
      <c r="D129" s="126">
        <v>103000000</v>
      </c>
      <c r="E129" s="126">
        <v>0</v>
      </c>
      <c r="F129" s="126"/>
    </row>
    <row r="130" spans="1:6">
      <c r="A130" s="157" t="s">
        <v>958</v>
      </c>
      <c r="B130" s="126">
        <v>100000000</v>
      </c>
      <c r="C130" s="126">
        <v>100000000</v>
      </c>
      <c r="D130" s="126">
        <v>100000000</v>
      </c>
      <c r="E130" s="126">
        <v>0</v>
      </c>
      <c r="F130" s="126"/>
    </row>
    <row r="131" spans="1:6">
      <c r="A131" s="157" t="s">
        <v>1139</v>
      </c>
      <c r="B131" s="126">
        <v>100000000</v>
      </c>
      <c r="C131" s="126">
        <v>100000000</v>
      </c>
      <c r="D131" s="126">
        <v>100000000</v>
      </c>
      <c r="E131" s="126">
        <v>0</v>
      </c>
      <c r="F131" s="126"/>
    </row>
    <row r="132" spans="1:6">
      <c r="A132" s="157" t="s">
        <v>594</v>
      </c>
      <c r="B132" s="126">
        <v>99074520</v>
      </c>
      <c r="C132" s="126">
        <v>99065383.320000008</v>
      </c>
      <c r="D132" s="126">
        <v>99065383.320000008</v>
      </c>
      <c r="E132" s="126">
        <v>0</v>
      </c>
      <c r="F132" s="126"/>
    </row>
    <row r="133" spans="1:6">
      <c r="A133" s="157" t="s">
        <v>170</v>
      </c>
      <c r="B133" s="126">
        <v>177930054</v>
      </c>
      <c r="C133" s="126">
        <v>94765840.590000004</v>
      </c>
      <c r="D133" s="126">
        <v>94765840.590000004</v>
      </c>
      <c r="E133" s="126">
        <v>0</v>
      </c>
      <c r="F133" s="126"/>
    </row>
    <row r="134" spans="1:6">
      <c r="A134" s="157" t="s">
        <v>386</v>
      </c>
      <c r="B134" s="126">
        <v>85689931</v>
      </c>
      <c r="C134" s="126">
        <v>84720864.349999994</v>
      </c>
      <c r="D134" s="126">
        <v>84720864.349999994</v>
      </c>
      <c r="E134" s="126">
        <v>0</v>
      </c>
      <c r="F134" s="126"/>
    </row>
    <row r="135" spans="1:6">
      <c r="A135" s="157" t="s">
        <v>950</v>
      </c>
      <c r="B135" s="126">
        <v>80000000</v>
      </c>
      <c r="C135" s="126">
        <v>80000000</v>
      </c>
      <c r="D135" s="126">
        <v>80000000</v>
      </c>
      <c r="E135" s="126">
        <v>0</v>
      </c>
      <c r="F135" s="126"/>
    </row>
    <row r="136" spans="1:6">
      <c r="A136" s="157" t="s">
        <v>197</v>
      </c>
      <c r="B136" s="126">
        <v>78599603</v>
      </c>
      <c r="C136" s="126">
        <v>78599603</v>
      </c>
      <c r="D136" s="126">
        <v>78599603</v>
      </c>
      <c r="E136" s="126">
        <v>0</v>
      </c>
      <c r="F136" s="126"/>
    </row>
    <row r="137" spans="1:6">
      <c r="A137" s="157" t="s">
        <v>586</v>
      </c>
      <c r="B137" s="126">
        <v>78580000</v>
      </c>
      <c r="C137" s="126">
        <v>78580000</v>
      </c>
      <c r="D137" s="126">
        <v>78580000</v>
      </c>
      <c r="E137" s="126">
        <v>0</v>
      </c>
      <c r="F137" s="126"/>
    </row>
    <row r="138" spans="1:6">
      <c r="A138" s="157" t="s">
        <v>611</v>
      </c>
      <c r="B138" s="126">
        <v>78452560</v>
      </c>
      <c r="C138" s="126">
        <v>78452560</v>
      </c>
      <c r="D138" s="126">
        <v>78452560</v>
      </c>
      <c r="E138" s="126">
        <v>0</v>
      </c>
      <c r="F138" s="126"/>
    </row>
    <row r="139" spans="1:6">
      <c r="A139" s="157" t="s">
        <v>212</v>
      </c>
      <c r="B139" s="126">
        <v>78100000</v>
      </c>
      <c r="C139" s="126">
        <v>78100000</v>
      </c>
      <c r="D139" s="126">
        <v>0</v>
      </c>
      <c r="E139" s="126">
        <v>78100000</v>
      </c>
      <c r="F139" s="126"/>
    </row>
    <row r="140" spans="1:6">
      <c r="A140" s="157" t="s">
        <v>189</v>
      </c>
      <c r="B140" s="126">
        <v>77298553</v>
      </c>
      <c r="C140" s="126">
        <v>77298553</v>
      </c>
      <c r="D140" s="126">
        <v>71915742</v>
      </c>
      <c r="E140" s="126">
        <v>5382811</v>
      </c>
      <c r="F140" s="126"/>
    </row>
    <row r="141" spans="1:6">
      <c r="A141" s="157" t="s">
        <v>188</v>
      </c>
      <c r="B141" s="126">
        <v>89364380</v>
      </c>
      <c r="C141" s="126">
        <v>76500000</v>
      </c>
      <c r="D141" s="126">
        <v>76500000</v>
      </c>
      <c r="E141" s="126">
        <v>0</v>
      </c>
      <c r="F141" s="126"/>
    </row>
    <row r="142" spans="1:6">
      <c r="A142" s="157" t="s">
        <v>193</v>
      </c>
      <c r="B142" s="126">
        <v>76968823</v>
      </c>
      <c r="C142" s="126">
        <v>75468823</v>
      </c>
      <c r="D142" s="126">
        <v>75468823</v>
      </c>
      <c r="E142" s="126">
        <v>0</v>
      </c>
      <c r="F142" s="126"/>
    </row>
    <row r="143" spans="1:6">
      <c r="A143" s="157" t="s">
        <v>199</v>
      </c>
      <c r="B143" s="126">
        <v>74272642</v>
      </c>
      <c r="C143" s="126">
        <v>74272642</v>
      </c>
      <c r="D143" s="126">
        <v>74272642</v>
      </c>
      <c r="E143" s="126">
        <v>0</v>
      </c>
      <c r="F143" s="126"/>
    </row>
    <row r="144" spans="1:6">
      <c r="A144" s="157" t="s">
        <v>196</v>
      </c>
      <c r="B144" s="126">
        <v>72090866</v>
      </c>
      <c r="C144" s="126">
        <v>72090866</v>
      </c>
      <c r="D144" s="126">
        <v>72090866</v>
      </c>
      <c r="E144" s="126">
        <v>0</v>
      </c>
      <c r="F144" s="126"/>
    </row>
    <row r="145" spans="1:6">
      <c r="A145" s="157" t="s">
        <v>500</v>
      </c>
      <c r="B145" s="126">
        <v>71789848</v>
      </c>
      <c r="C145" s="126">
        <v>71789847.549999997</v>
      </c>
      <c r="D145" s="126">
        <v>71789847.549999997</v>
      </c>
      <c r="E145" s="126">
        <v>0</v>
      </c>
      <c r="F145" s="126"/>
    </row>
    <row r="146" spans="1:6">
      <c r="A146" s="157" t="s">
        <v>195</v>
      </c>
      <c r="B146" s="126">
        <v>70728396</v>
      </c>
      <c r="C146" s="126">
        <v>70728395.370000005</v>
      </c>
      <c r="D146" s="126">
        <v>67549627.849999994</v>
      </c>
      <c r="E146" s="126">
        <v>3178767.52</v>
      </c>
      <c r="F146" s="126"/>
    </row>
    <row r="147" spans="1:6">
      <c r="A147" s="157" t="s">
        <v>1134</v>
      </c>
      <c r="B147" s="126">
        <v>70000000</v>
      </c>
      <c r="C147" s="126">
        <v>70000000</v>
      </c>
      <c r="D147" s="126">
        <v>70000000</v>
      </c>
      <c r="E147" s="126">
        <v>0</v>
      </c>
      <c r="F147" s="126"/>
    </row>
    <row r="148" spans="1:6">
      <c r="A148" s="157" t="s">
        <v>583</v>
      </c>
      <c r="B148" s="126">
        <v>70000000</v>
      </c>
      <c r="C148" s="126">
        <v>69999999.980000004</v>
      </c>
      <c r="D148" s="126">
        <v>69999999.980000004</v>
      </c>
      <c r="E148" s="126">
        <v>0</v>
      </c>
      <c r="F148" s="126"/>
    </row>
    <row r="149" spans="1:6">
      <c r="A149" s="157" t="s">
        <v>957</v>
      </c>
      <c r="B149" s="126">
        <v>67282671</v>
      </c>
      <c r="C149" s="126">
        <v>67282671</v>
      </c>
      <c r="D149" s="126">
        <v>67282671</v>
      </c>
      <c r="E149" s="126">
        <v>0</v>
      </c>
      <c r="F149" s="126"/>
    </row>
    <row r="150" spans="1:6">
      <c r="A150" s="157" t="s">
        <v>198</v>
      </c>
      <c r="B150" s="126">
        <v>66145727</v>
      </c>
      <c r="C150" s="126">
        <v>66145727</v>
      </c>
      <c r="D150" s="126">
        <v>66141738</v>
      </c>
      <c r="E150" s="126">
        <v>3989</v>
      </c>
      <c r="F150" s="126"/>
    </row>
    <row r="151" spans="1:6">
      <c r="A151" s="157" t="s">
        <v>402</v>
      </c>
      <c r="B151" s="126">
        <v>65908258</v>
      </c>
      <c r="C151" s="126">
        <v>65907665.93</v>
      </c>
      <c r="D151" s="126">
        <v>65892367.619999997</v>
      </c>
      <c r="E151" s="126">
        <v>15298.31</v>
      </c>
      <c r="F151" s="126"/>
    </row>
    <row r="152" spans="1:6">
      <c r="A152" s="157" t="s">
        <v>538</v>
      </c>
      <c r="B152" s="126">
        <v>130270062</v>
      </c>
      <c r="C152" s="126">
        <v>65376838.739999995</v>
      </c>
      <c r="D152" s="126">
        <v>65376838.739999995</v>
      </c>
      <c r="E152" s="126">
        <v>0</v>
      </c>
      <c r="F152" s="126"/>
    </row>
    <row r="153" spans="1:6">
      <c r="A153" s="157" t="s">
        <v>194</v>
      </c>
      <c r="B153" s="126">
        <v>67546510</v>
      </c>
      <c r="C153" s="126">
        <v>64738361.390000001</v>
      </c>
      <c r="D153" s="126">
        <v>64738361.390000001</v>
      </c>
      <c r="E153" s="126">
        <v>0</v>
      </c>
      <c r="F153" s="126"/>
    </row>
    <row r="154" spans="1:6">
      <c r="A154" s="157" t="s">
        <v>208</v>
      </c>
      <c r="B154" s="126">
        <v>62029694</v>
      </c>
      <c r="C154" s="126">
        <v>62029694</v>
      </c>
      <c r="D154" s="126">
        <v>62029694</v>
      </c>
      <c r="E154" s="126">
        <v>0</v>
      </c>
      <c r="F154" s="126"/>
    </row>
    <row r="155" spans="1:6">
      <c r="A155" s="157" t="s">
        <v>961</v>
      </c>
      <c r="B155" s="126">
        <v>61957790</v>
      </c>
      <c r="C155" s="126">
        <v>61939702.549999997</v>
      </c>
      <c r="D155" s="126">
        <v>10428178.550000001</v>
      </c>
      <c r="E155" s="126">
        <v>51511524</v>
      </c>
      <c r="F155" s="126"/>
    </row>
    <row r="156" spans="1:6">
      <c r="A156" s="157" t="s">
        <v>1111</v>
      </c>
      <c r="B156" s="126">
        <v>63600000</v>
      </c>
      <c r="C156" s="126">
        <v>61083991.039999999</v>
      </c>
      <c r="D156" s="126">
        <v>11083991.039999999</v>
      </c>
      <c r="E156" s="126">
        <v>50000000</v>
      </c>
      <c r="F156" s="126"/>
    </row>
    <row r="157" spans="1:6">
      <c r="A157" s="157" t="s">
        <v>200</v>
      </c>
      <c r="B157" s="126">
        <v>59959009</v>
      </c>
      <c r="C157" s="126">
        <v>59959008.990000002</v>
      </c>
      <c r="D157" s="126">
        <v>59959008.990000002</v>
      </c>
      <c r="E157" s="126">
        <v>0</v>
      </c>
      <c r="F157" s="126"/>
    </row>
    <row r="158" spans="1:6">
      <c r="A158" s="157" t="s">
        <v>201</v>
      </c>
      <c r="B158" s="126">
        <v>57300458</v>
      </c>
      <c r="C158" s="126">
        <v>57300458</v>
      </c>
      <c r="D158" s="126">
        <v>57300458</v>
      </c>
      <c r="E158" s="126">
        <v>0</v>
      </c>
      <c r="F158" s="126"/>
    </row>
    <row r="159" spans="1:6">
      <c r="A159" s="157" t="s">
        <v>536</v>
      </c>
      <c r="B159" s="126">
        <v>56900000</v>
      </c>
      <c r="C159" s="126">
        <v>56900000</v>
      </c>
      <c r="D159" s="126">
        <v>56900000</v>
      </c>
      <c r="E159" s="126">
        <v>0</v>
      </c>
      <c r="F159" s="126"/>
    </row>
    <row r="160" spans="1:6">
      <c r="A160" s="157" t="s">
        <v>202</v>
      </c>
      <c r="B160" s="126">
        <v>55700000</v>
      </c>
      <c r="C160" s="126">
        <v>55700000</v>
      </c>
      <c r="D160" s="126">
        <v>55700000</v>
      </c>
      <c r="E160" s="126">
        <v>0</v>
      </c>
      <c r="F160" s="126"/>
    </row>
    <row r="161" spans="1:6">
      <c r="A161" s="157" t="s">
        <v>286</v>
      </c>
      <c r="B161" s="126">
        <v>50000000</v>
      </c>
      <c r="C161" s="126">
        <v>50000000</v>
      </c>
      <c r="D161" s="126">
        <v>50000000</v>
      </c>
      <c r="E161" s="126">
        <v>0</v>
      </c>
      <c r="F161" s="126"/>
    </row>
    <row r="162" spans="1:6">
      <c r="A162" s="157" t="s">
        <v>179</v>
      </c>
      <c r="B162" s="126">
        <v>50000000</v>
      </c>
      <c r="C162" s="126">
        <v>50000000</v>
      </c>
      <c r="D162" s="126">
        <v>50000000</v>
      </c>
      <c r="E162" s="126">
        <v>0</v>
      </c>
      <c r="F162" s="126"/>
    </row>
    <row r="163" spans="1:6">
      <c r="A163" s="157" t="s">
        <v>560</v>
      </c>
      <c r="B163" s="126">
        <v>49200000</v>
      </c>
      <c r="C163" s="126">
        <v>49136678.450000003</v>
      </c>
      <c r="D163" s="126">
        <v>1031539.14</v>
      </c>
      <c r="E163" s="126">
        <v>48105139.310000002</v>
      </c>
      <c r="F163" s="126"/>
    </row>
    <row r="164" spans="1:6">
      <c r="A164" s="157" t="s">
        <v>204</v>
      </c>
      <c r="B164" s="126">
        <v>49112507</v>
      </c>
      <c r="C164" s="126">
        <v>49112507</v>
      </c>
      <c r="D164" s="126">
        <v>49112507</v>
      </c>
      <c r="E164" s="126">
        <v>0</v>
      </c>
      <c r="F164" s="126"/>
    </row>
    <row r="165" spans="1:6">
      <c r="A165" s="157" t="s">
        <v>881</v>
      </c>
      <c r="B165" s="126">
        <v>48900000</v>
      </c>
      <c r="C165" s="126">
        <v>48900000</v>
      </c>
      <c r="D165" s="126">
        <v>48900000</v>
      </c>
      <c r="E165" s="126">
        <v>0</v>
      </c>
      <c r="F165" s="126"/>
    </row>
    <row r="166" spans="1:6">
      <c r="A166" s="157" t="s">
        <v>187</v>
      </c>
      <c r="B166" s="126">
        <v>89000000</v>
      </c>
      <c r="C166" s="126">
        <v>46992733.5</v>
      </c>
      <c r="D166" s="126">
        <v>46992733.5</v>
      </c>
      <c r="E166" s="126">
        <v>0</v>
      </c>
      <c r="F166" s="126"/>
    </row>
    <row r="167" spans="1:6">
      <c r="A167" s="157" t="s">
        <v>1125</v>
      </c>
      <c r="B167" s="126">
        <v>46880000</v>
      </c>
      <c r="C167" s="126">
        <v>46880000</v>
      </c>
      <c r="D167" s="126">
        <v>46880000</v>
      </c>
      <c r="E167" s="126">
        <v>0</v>
      </c>
      <c r="F167" s="126"/>
    </row>
    <row r="168" spans="1:6">
      <c r="A168" s="157" t="s">
        <v>885</v>
      </c>
      <c r="B168" s="126">
        <v>46100000</v>
      </c>
      <c r="C168" s="126">
        <v>46100000</v>
      </c>
      <c r="D168" s="126">
        <v>11730210</v>
      </c>
      <c r="E168" s="126">
        <v>34369790</v>
      </c>
      <c r="F168" s="126"/>
    </row>
    <row r="169" spans="1:6">
      <c r="A169" s="157" t="s">
        <v>140</v>
      </c>
      <c r="B169" s="126">
        <v>45987098</v>
      </c>
      <c r="C169" s="126">
        <v>45987098</v>
      </c>
      <c r="D169" s="126">
        <v>45987098</v>
      </c>
      <c r="E169" s="126">
        <v>0</v>
      </c>
      <c r="F169" s="126"/>
    </row>
    <row r="170" spans="1:6">
      <c r="A170" s="157" t="s">
        <v>182</v>
      </c>
      <c r="B170" s="126">
        <v>45887576</v>
      </c>
      <c r="C170" s="126">
        <v>45587759.949999996</v>
      </c>
      <c r="D170" s="126">
        <v>45587759.949999996</v>
      </c>
      <c r="E170" s="126">
        <v>0</v>
      </c>
      <c r="F170" s="126"/>
    </row>
    <row r="171" spans="1:6">
      <c r="A171" s="157" t="s">
        <v>207</v>
      </c>
      <c r="B171" s="126">
        <v>45000000</v>
      </c>
      <c r="C171" s="126">
        <v>45000000</v>
      </c>
      <c r="D171" s="126">
        <v>45000000</v>
      </c>
      <c r="E171" s="126">
        <v>0</v>
      </c>
      <c r="F171" s="126"/>
    </row>
    <row r="172" spans="1:6">
      <c r="A172" s="157" t="s">
        <v>181</v>
      </c>
      <c r="B172" s="126">
        <v>44199003</v>
      </c>
      <c r="C172" s="126">
        <v>44199003</v>
      </c>
      <c r="D172" s="126">
        <v>44199003</v>
      </c>
      <c r="E172" s="126">
        <v>0</v>
      </c>
      <c r="F172" s="126"/>
    </row>
    <row r="173" spans="1:6">
      <c r="A173" s="157" t="s">
        <v>955</v>
      </c>
      <c r="B173" s="126">
        <v>70000000</v>
      </c>
      <c r="C173" s="126">
        <v>42054523.850000001</v>
      </c>
      <c r="D173" s="126">
        <v>42054523.850000001</v>
      </c>
      <c r="E173" s="126">
        <v>0</v>
      </c>
      <c r="F173" s="126"/>
    </row>
    <row r="174" spans="1:6">
      <c r="A174" s="157" t="s">
        <v>209</v>
      </c>
      <c r="B174" s="126">
        <v>41797909</v>
      </c>
      <c r="C174" s="126">
        <v>41797909</v>
      </c>
      <c r="D174" s="126">
        <v>39272553.399999999</v>
      </c>
      <c r="E174" s="126">
        <v>2525355.6</v>
      </c>
      <c r="F174" s="126"/>
    </row>
    <row r="175" spans="1:6">
      <c r="A175" s="157" t="s">
        <v>210</v>
      </c>
      <c r="B175" s="126">
        <v>41316552</v>
      </c>
      <c r="C175" s="126">
        <v>41316552</v>
      </c>
      <c r="D175" s="126">
        <v>41316552</v>
      </c>
      <c r="E175" s="126">
        <v>0</v>
      </c>
      <c r="F175" s="126"/>
    </row>
    <row r="176" spans="1:6">
      <c r="A176" s="157" t="s">
        <v>1136</v>
      </c>
      <c r="B176" s="126">
        <v>40000000</v>
      </c>
      <c r="C176" s="126">
        <v>40000000</v>
      </c>
      <c r="D176" s="126">
        <v>40000000</v>
      </c>
      <c r="E176" s="126">
        <v>0</v>
      </c>
      <c r="F176" s="126"/>
    </row>
    <row r="177" spans="1:6">
      <c r="A177" s="157" t="s">
        <v>565</v>
      </c>
      <c r="B177" s="126">
        <v>40000000</v>
      </c>
      <c r="C177" s="126">
        <v>40000000</v>
      </c>
      <c r="D177" s="126">
        <v>40000000</v>
      </c>
      <c r="E177" s="126">
        <v>0</v>
      </c>
      <c r="F177" s="126"/>
    </row>
    <row r="178" spans="1:6">
      <c r="A178" s="157" t="s">
        <v>1158</v>
      </c>
      <c r="B178" s="126">
        <v>40000000</v>
      </c>
      <c r="C178" s="126">
        <v>40000000</v>
      </c>
      <c r="D178" s="126">
        <v>40000000</v>
      </c>
      <c r="E178" s="126">
        <v>0</v>
      </c>
      <c r="F178" s="126"/>
    </row>
    <row r="179" spans="1:6">
      <c r="A179" s="157" t="s">
        <v>1159</v>
      </c>
      <c r="B179" s="126">
        <v>40000000</v>
      </c>
      <c r="C179" s="126">
        <v>40000000</v>
      </c>
      <c r="D179" s="126">
        <v>40000000</v>
      </c>
      <c r="E179" s="126">
        <v>0</v>
      </c>
      <c r="F179" s="126"/>
    </row>
    <row r="180" spans="1:6">
      <c r="A180" s="157" t="s">
        <v>224</v>
      </c>
      <c r="B180" s="126">
        <v>39700000</v>
      </c>
      <c r="C180" s="126">
        <v>39700000</v>
      </c>
      <c r="D180" s="126">
        <v>0</v>
      </c>
      <c r="E180" s="126">
        <v>39700000</v>
      </c>
      <c r="F180" s="126"/>
    </row>
    <row r="181" spans="1:6">
      <c r="A181" s="157" t="s">
        <v>1155</v>
      </c>
      <c r="B181" s="126">
        <v>45000000</v>
      </c>
      <c r="C181" s="126">
        <v>39274815.990000002</v>
      </c>
      <c r="D181" s="126">
        <v>17654537.66</v>
      </c>
      <c r="E181" s="126">
        <v>21620278.329999998</v>
      </c>
      <c r="F181" s="126"/>
    </row>
    <row r="182" spans="1:6">
      <c r="A182" s="157" t="s">
        <v>1140</v>
      </c>
      <c r="B182" s="126">
        <v>39000000</v>
      </c>
      <c r="C182" s="126">
        <v>39000000</v>
      </c>
      <c r="D182" s="126">
        <v>39000000</v>
      </c>
      <c r="E182" s="126">
        <v>0</v>
      </c>
      <c r="F182" s="126"/>
    </row>
    <row r="183" spans="1:6">
      <c r="A183" s="157" t="s">
        <v>213</v>
      </c>
      <c r="B183" s="126">
        <v>37202245</v>
      </c>
      <c r="C183" s="126">
        <v>37035542.009999998</v>
      </c>
      <c r="D183" s="126">
        <v>37035542.009999998</v>
      </c>
      <c r="E183" s="126">
        <v>0</v>
      </c>
      <c r="F183" s="126"/>
    </row>
    <row r="184" spans="1:6">
      <c r="A184" s="157" t="s">
        <v>333</v>
      </c>
      <c r="B184" s="126">
        <v>36466518</v>
      </c>
      <c r="C184" s="126">
        <v>36466518</v>
      </c>
      <c r="D184" s="126">
        <v>36466518</v>
      </c>
      <c r="E184" s="126">
        <v>0</v>
      </c>
      <c r="F184" s="126"/>
    </row>
    <row r="185" spans="1:6">
      <c r="A185" s="157" t="s">
        <v>215</v>
      </c>
      <c r="B185" s="126">
        <v>36151983</v>
      </c>
      <c r="C185" s="126">
        <v>36151983</v>
      </c>
      <c r="D185" s="126">
        <v>36151983</v>
      </c>
      <c r="E185" s="126">
        <v>0</v>
      </c>
      <c r="F185" s="126"/>
    </row>
    <row r="186" spans="1:6">
      <c r="A186" s="157" t="s">
        <v>217</v>
      </c>
      <c r="B186" s="126">
        <v>35000000</v>
      </c>
      <c r="C186" s="126">
        <v>35000000</v>
      </c>
      <c r="D186" s="126">
        <v>35000000</v>
      </c>
      <c r="E186" s="126">
        <v>0</v>
      </c>
      <c r="F186" s="126"/>
    </row>
    <row r="187" spans="1:6">
      <c r="A187" s="157" t="s">
        <v>1128</v>
      </c>
      <c r="B187" s="126">
        <v>35000000</v>
      </c>
      <c r="C187" s="126">
        <v>34999989.950000003</v>
      </c>
      <c r="D187" s="126">
        <v>29894413.219999999</v>
      </c>
      <c r="E187" s="126">
        <v>5105576.7300000004</v>
      </c>
      <c r="F187" s="126"/>
    </row>
    <row r="188" spans="1:6">
      <c r="A188" s="157" t="s">
        <v>246</v>
      </c>
      <c r="B188" s="126">
        <v>32705150</v>
      </c>
      <c r="C188" s="126">
        <v>32705150</v>
      </c>
      <c r="D188" s="126">
        <v>32705150</v>
      </c>
      <c r="E188" s="126">
        <v>0</v>
      </c>
      <c r="F188" s="126"/>
    </row>
    <row r="189" spans="1:6">
      <c r="A189" s="157" t="s">
        <v>219</v>
      </c>
      <c r="B189" s="126">
        <v>32500000</v>
      </c>
      <c r="C189" s="126">
        <v>32500000</v>
      </c>
      <c r="D189" s="126">
        <v>32500000</v>
      </c>
      <c r="E189" s="126">
        <v>0</v>
      </c>
      <c r="F189" s="126"/>
    </row>
    <row r="190" spans="1:6">
      <c r="A190" s="157" t="s">
        <v>240</v>
      </c>
      <c r="B190" s="126">
        <v>30127273</v>
      </c>
      <c r="C190" s="126">
        <v>30127273</v>
      </c>
      <c r="D190" s="126">
        <v>30127273</v>
      </c>
      <c r="E190" s="126">
        <v>0</v>
      </c>
      <c r="F190" s="126"/>
    </row>
    <row r="191" spans="1:6">
      <c r="A191" s="157" t="s">
        <v>222</v>
      </c>
      <c r="B191" s="126">
        <v>31339415</v>
      </c>
      <c r="C191" s="126">
        <v>30113367</v>
      </c>
      <c r="D191" s="126">
        <v>30113367</v>
      </c>
      <c r="E191" s="126">
        <v>0</v>
      </c>
      <c r="F191" s="126"/>
    </row>
    <row r="192" spans="1:6">
      <c r="A192" s="157" t="s">
        <v>623</v>
      </c>
      <c r="B192" s="126">
        <v>30000000</v>
      </c>
      <c r="C192" s="126">
        <v>30000000</v>
      </c>
      <c r="D192" s="126">
        <v>30000000</v>
      </c>
      <c r="E192" s="126">
        <v>0</v>
      </c>
      <c r="F192" s="126"/>
    </row>
    <row r="193" spans="1:6">
      <c r="A193" s="157" t="s">
        <v>1170</v>
      </c>
      <c r="B193" s="126">
        <v>30000000</v>
      </c>
      <c r="C193" s="126">
        <v>30000000</v>
      </c>
      <c r="D193" s="126">
        <v>30000000</v>
      </c>
      <c r="E193" s="126">
        <v>0</v>
      </c>
      <c r="F193" s="126"/>
    </row>
    <row r="194" spans="1:6">
      <c r="A194" s="157" t="s">
        <v>235</v>
      </c>
      <c r="B194" s="126">
        <v>29219366</v>
      </c>
      <c r="C194" s="126">
        <v>29219366</v>
      </c>
      <c r="D194" s="126">
        <v>24226948</v>
      </c>
      <c r="E194" s="126">
        <v>4992418</v>
      </c>
      <c r="F194" s="126"/>
    </row>
    <row r="195" spans="1:6">
      <c r="A195" s="157" t="s">
        <v>1112</v>
      </c>
      <c r="B195" s="126">
        <v>29000000</v>
      </c>
      <c r="C195" s="126">
        <v>29000000</v>
      </c>
      <c r="D195" s="126">
        <v>5013618.83</v>
      </c>
      <c r="E195" s="126">
        <v>23986381.170000002</v>
      </c>
      <c r="F195" s="126"/>
    </row>
    <row r="196" spans="1:6">
      <c r="A196" s="157" t="s">
        <v>257</v>
      </c>
      <c r="B196" s="126">
        <v>28895105</v>
      </c>
      <c r="C196" s="126">
        <v>28895013</v>
      </c>
      <c r="D196" s="126">
        <v>28895013</v>
      </c>
      <c r="E196" s="126">
        <v>0</v>
      </c>
      <c r="F196" s="126"/>
    </row>
    <row r="197" spans="1:6">
      <c r="A197" s="157" t="s">
        <v>185</v>
      </c>
      <c r="B197" s="126">
        <v>28811972</v>
      </c>
      <c r="C197" s="126">
        <v>28811971.359999999</v>
      </c>
      <c r="D197" s="126">
        <v>26716371.939999998</v>
      </c>
      <c r="E197" s="126">
        <v>2095599.42</v>
      </c>
      <c r="F197" s="126"/>
    </row>
    <row r="198" spans="1:6">
      <c r="A198" s="157" t="s">
        <v>227</v>
      </c>
      <c r="B198" s="126">
        <v>28794000</v>
      </c>
      <c r="C198" s="126">
        <v>28794000</v>
      </c>
      <c r="D198" s="126">
        <v>5358563.4000000004</v>
      </c>
      <c r="E198" s="126">
        <v>23435436.600000001</v>
      </c>
      <c r="F198" s="126"/>
    </row>
    <row r="199" spans="1:6">
      <c r="A199" s="157" t="s">
        <v>612</v>
      </c>
      <c r="B199" s="126">
        <v>28754476</v>
      </c>
      <c r="C199" s="126">
        <v>28754476</v>
      </c>
      <c r="D199" s="126">
        <v>28754476</v>
      </c>
      <c r="E199" s="126">
        <v>0</v>
      </c>
      <c r="F199" s="126"/>
    </row>
    <row r="200" spans="1:6">
      <c r="A200" s="157" t="s">
        <v>226</v>
      </c>
      <c r="B200" s="126">
        <v>28800000</v>
      </c>
      <c r="C200" s="126">
        <v>28751209.539999999</v>
      </c>
      <c r="D200" s="126">
        <v>28751209.539999999</v>
      </c>
      <c r="E200" s="126">
        <v>0</v>
      </c>
      <c r="F200" s="126"/>
    </row>
    <row r="201" spans="1:6">
      <c r="A201" s="157" t="s">
        <v>228</v>
      </c>
      <c r="B201" s="126">
        <v>27932412</v>
      </c>
      <c r="C201" s="126">
        <v>27932411.219999999</v>
      </c>
      <c r="D201" s="126">
        <v>27932411.219999999</v>
      </c>
      <c r="E201" s="126">
        <v>0</v>
      </c>
      <c r="F201" s="126"/>
    </row>
    <row r="202" spans="1:6">
      <c r="A202" s="157" t="s">
        <v>269</v>
      </c>
      <c r="B202" s="126">
        <v>27423868</v>
      </c>
      <c r="C202" s="126">
        <v>27423866.27</v>
      </c>
      <c r="D202" s="126">
        <v>15646013.74</v>
      </c>
      <c r="E202" s="126">
        <v>11777852.529999999</v>
      </c>
      <c r="F202" s="126"/>
    </row>
    <row r="203" spans="1:6">
      <c r="A203" s="157" t="s">
        <v>230</v>
      </c>
      <c r="B203" s="126">
        <v>25480000</v>
      </c>
      <c r="C203" s="126">
        <v>25400000</v>
      </c>
      <c r="D203" s="126">
        <v>25400000</v>
      </c>
      <c r="E203" s="126">
        <v>0</v>
      </c>
      <c r="F203" s="126"/>
    </row>
    <row r="204" spans="1:6">
      <c r="A204" s="157" t="s">
        <v>220</v>
      </c>
      <c r="B204" s="126">
        <v>33000000</v>
      </c>
      <c r="C204" s="126">
        <v>25105642.329999998</v>
      </c>
      <c r="D204" s="126">
        <v>25105642.329999998</v>
      </c>
      <c r="E204" s="126">
        <v>0</v>
      </c>
      <c r="F204" s="126"/>
    </row>
    <row r="205" spans="1:6">
      <c r="A205" s="157" t="s">
        <v>231</v>
      </c>
      <c r="B205" s="126">
        <v>25100000</v>
      </c>
      <c r="C205" s="126">
        <v>25100000</v>
      </c>
      <c r="D205" s="126">
        <v>25100000</v>
      </c>
      <c r="E205" s="126">
        <v>0</v>
      </c>
      <c r="F205" s="126"/>
    </row>
    <row r="206" spans="1:6">
      <c r="A206" s="157" t="s">
        <v>974</v>
      </c>
      <c r="B206" s="126">
        <v>25000000</v>
      </c>
      <c r="C206" s="126">
        <v>25000000</v>
      </c>
      <c r="D206" s="126">
        <v>25000000</v>
      </c>
      <c r="E206" s="126">
        <v>0</v>
      </c>
      <c r="F206" s="126"/>
    </row>
    <row r="207" spans="1:6">
      <c r="A207" s="157" t="s">
        <v>232</v>
      </c>
      <c r="B207" s="126">
        <v>25000000</v>
      </c>
      <c r="C207" s="126">
        <v>25000000</v>
      </c>
      <c r="D207" s="126">
        <v>0</v>
      </c>
      <c r="E207" s="126">
        <v>25000000</v>
      </c>
      <c r="F207" s="126"/>
    </row>
    <row r="208" spans="1:6">
      <c r="A208" s="157" t="s">
        <v>218</v>
      </c>
      <c r="B208" s="126">
        <v>44671394</v>
      </c>
      <c r="C208" s="126">
        <v>24901757.850000001</v>
      </c>
      <c r="D208" s="126">
        <v>24901757.850000001</v>
      </c>
      <c r="E208" s="126">
        <v>0</v>
      </c>
      <c r="F208" s="126"/>
    </row>
    <row r="209" spans="1:6">
      <c r="A209" s="157" t="s">
        <v>233</v>
      </c>
      <c r="B209" s="126">
        <v>24460513</v>
      </c>
      <c r="C209" s="126">
        <v>24460513</v>
      </c>
      <c r="D209" s="126">
        <v>22980732.41</v>
      </c>
      <c r="E209" s="126">
        <v>1479780.59</v>
      </c>
      <c r="F209" s="126"/>
    </row>
    <row r="210" spans="1:6">
      <c r="A210" s="157" t="s">
        <v>229</v>
      </c>
      <c r="B210" s="126">
        <v>24451000</v>
      </c>
      <c r="C210" s="126">
        <v>24451000</v>
      </c>
      <c r="D210" s="126">
        <v>24269493</v>
      </c>
      <c r="E210" s="126">
        <v>181507</v>
      </c>
      <c r="F210" s="126"/>
    </row>
    <row r="211" spans="1:6">
      <c r="A211" s="157" t="s">
        <v>603</v>
      </c>
      <c r="B211" s="126">
        <v>24440617</v>
      </c>
      <c r="C211" s="126">
        <v>24440617</v>
      </c>
      <c r="D211" s="126">
        <v>24440617</v>
      </c>
      <c r="E211" s="126">
        <v>0</v>
      </c>
      <c r="F211" s="126"/>
    </row>
    <row r="212" spans="1:6">
      <c r="A212" s="157" t="s">
        <v>563</v>
      </c>
      <c r="B212" s="126">
        <v>25000000</v>
      </c>
      <c r="C212" s="126">
        <v>24334556.359999999</v>
      </c>
      <c r="D212" s="126">
        <v>18944055.039999999</v>
      </c>
      <c r="E212" s="126">
        <v>5390501.3200000003</v>
      </c>
      <c r="F212" s="126"/>
    </row>
    <row r="213" spans="1:6">
      <c r="A213" s="157" t="s">
        <v>249</v>
      </c>
      <c r="B213" s="126">
        <v>24210800</v>
      </c>
      <c r="C213" s="126">
        <v>24210800</v>
      </c>
      <c r="D213" s="126">
        <v>24210800</v>
      </c>
      <c r="E213" s="126">
        <v>0</v>
      </c>
      <c r="F213" s="126"/>
    </row>
    <row r="214" spans="1:6">
      <c r="A214" s="157" t="s">
        <v>553</v>
      </c>
      <c r="B214" s="126">
        <v>23856763</v>
      </c>
      <c r="C214" s="126">
        <v>23856763</v>
      </c>
      <c r="D214" s="126">
        <v>23856763</v>
      </c>
      <c r="E214" s="126">
        <v>0</v>
      </c>
      <c r="F214" s="126"/>
    </row>
    <row r="215" spans="1:6">
      <c r="A215" s="157" t="s">
        <v>239</v>
      </c>
      <c r="B215" s="126">
        <v>23739900</v>
      </c>
      <c r="C215" s="126">
        <v>23269950</v>
      </c>
      <c r="D215" s="126">
        <v>23269950</v>
      </c>
      <c r="E215" s="126">
        <v>0</v>
      </c>
      <c r="F215" s="126"/>
    </row>
    <row r="216" spans="1:6">
      <c r="A216" s="157" t="s">
        <v>237</v>
      </c>
      <c r="B216" s="126">
        <v>22000000</v>
      </c>
      <c r="C216" s="126">
        <v>20736100</v>
      </c>
      <c r="D216" s="126">
        <v>20736100</v>
      </c>
      <c r="E216" s="126">
        <v>0</v>
      </c>
      <c r="F216" s="126"/>
    </row>
    <row r="217" spans="1:6">
      <c r="A217" s="157" t="s">
        <v>1123</v>
      </c>
      <c r="B217" s="126">
        <v>20000000</v>
      </c>
      <c r="C217" s="126">
        <v>20000000</v>
      </c>
      <c r="D217" s="126">
        <v>0</v>
      </c>
      <c r="E217" s="126">
        <v>20000000</v>
      </c>
      <c r="F217" s="126"/>
    </row>
    <row r="218" spans="1:6">
      <c r="A218" s="157" t="s">
        <v>326</v>
      </c>
      <c r="B218" s="126">
        <v>20000000</v>
      </c>
      <c r="C218" s="126">
        <v>20000000</v>
      </c>
      <c r="D218" s="126">
        <v>7000000</v>
      </c>
      <c r="E218" s="126">
        <v>13000000</v>
      </c>
      <c r="F218" s="126"/>
    </row>
    <row r="219" spans="1:6">
      <c r="A219" s="157" t="s">
        <v>242</v>
      </c>
      <c r="B219" s="126">
        <v>20000000</v>
      </c>
      <c r="C219" s="126">
        <v>20000000</v>
      </c>
      <c r="D219" s="126">
        <v>19744242.489999998</v>
      </c>
      <c r="E219" s="126">
        <v>255757.51</v>
      </c>
      <c r="F219" s="126"/>
    </row>
    <row r="220" spans="1:6">
      <c r="A220" s="157" t="s">
        <v>621</v>
      </c>
      <c r="B220" s="126">
        <v>20000000</v>
      </c>
      <c r="C220" s="126">
        <v>20000000</v>
      </c>
      <c r="D220" s="126">
        <v>11276123.57</v>
      </c>
      <c r="E220" s="126">
        <v>8723876.4299999997</v>
      </c>
      <c r="F220" s="126"/>
    </row>
    <row r="221" spans="1:6">
      <c r="A221" s="157" t="s">
        <v>250</v>
      </c>
      <c r="B221" s="126">
        <v>19902914</v>
      </c>
      <c r="C221" s="126">
        <v>19902914</v>
      </c>
      <c r="D221" s="126">
        <v>19902914</v>
      </c>
      <c r="E221" s="126">
        <v>0</v>
      </c>
      <c r="F221" s="126"/>
    </row>
    <row r="222" spans="1:6">
      <c r="A222" s="157" t="s">
        <v>258</v>
      </c>
      <c r="B222" s="126">
        <v>19667547</v>
      </c>
      <c r="C222" s="126">
        <v>19667547</v>
      </c>
      <c r="D222" s="126">
        <v>19667547</v>
      </c>
      <c r="E222" s="126">
        <v>0</v>
      </c>
      <c r="F222" s="126"/>
    </row>
    <row r="223" spans="1:6">
      <c r="A223" s="157" t="s">
        <v>604</v>
      </c>
      <c r="B223" s="126">
        <v>19641995</v>
      </c>
      <c r="C223" s="126">
        <v>19641995</v>
      </c>
      <c r="D223" s="126">
        <v>19641995</v>
      </c>
      <c r="E223" s="126">
        <v>0</v>
      </c>
      <c r="F223" s="126"/>
    </row>
    <row r="224" spans="1:6">
      <c r="A224" s="157" t="s">
        <v>263</v>
      </c>
      <c r="B224" s="126">
        <v>50000000</v>
      </c>
      <c r="C224" s="126">
        <v>18600000</v>
      </c>
      <c r="D224" s="126">
        <v>0</v>
      </c>
      <c r="E224" s="126">
        <v>18600000</v>
      </c>
      <c r="F224" s="126"/>
    </row>
    <row r="225" spans="1:6">
      <c r="A225" s="157" t="s">
        <v>978</v>
      </c>
      <c r="B225" s="126">
        <v>21870714</v>
      </c>
      <c r="C225" s="126">
        <v>18444259.919999998</v>
      </c>
      <c r="D225" s="126">
        <v>18444259.919999998</v>
      </c>
      <c r="E225" s="126">
        <v>0</v>
      </c>
      <c r="F225" s="126"/>
    </row>
    <row r="226" spans="1:6">
      <c r="A226" s="157" t="s">
        <v>252</v>
      </c>
      <c r="B226" s="126">
        <v>18376035</v>
      </c>
      <c r="C226" s="126">
        <v>18376034.699999999</v>
      </c>
      <c r="D226" s="126">
        <v>17857830.239999998</v>
      </c>
      <c r="E226" s="126">
        <v>518204.46</v>
      </c>
      <c r="F226" s="126"/>
    </row>
    <row r="227" spans="1:6">
      <c r="A227" s="157" t="s">
        <v>576</v>
      </c>
      <c r="B227" s="126">
        <v>24170000</v>
      </c>
      <c r="C227" s="126">
        <v>17562757.109999999</v>
      </c>
      <c r="D227" s="126">
        <v>14562757.109999999</v>
      </c>
      <c r="E227" s="126">
        <v>3000000</v>
      </c>
      <c r="F227" s="126"/>
    </row>
    <row r="228" spans="1:6">
      <c r="A228" s="157" t="s">
        <v>256</v>
      </c>
      <c r="B228" s="126">
        <v>17401049</v>
      </c>
      <c r="C228" s="126">
        <v>17401049</v>
      </c>
      <c r="D228" s="126">
        <v>17401049</v>
      </c>
      <c r="E228" s="126">
        <v>0</v>
      </c>
      <c r="F228" s="126"/>
    </row>
    <row r="229" spans="1:6">
      <c r="A229" s="157" t="s">
        <v>568</v>
      </c>
      <c r="B229" s="126">
        <v>16700000</v>
      </c>
      <c r="C229" s="126">
        <v>16695263.17</v>
      </c>
      <c r="D229" s="126">
        <v>16695263.17</v>
      </c>
      <c r="E229" s="126">
        <v>0</v>
      </c>
      <c r="F229" s="126"/>
    </row>
    <row r="230" spans="1:6">
      <c r="A230" s="157" t="s">
        <v>254</v>
      </c>
      <c r="B230" s="126">
        <v>16388716</v>
      </c>
      <c r="C230" s="126">
        <v>16388716</v>
      </c>
      <c r="D230" s="126">
        <v>16388716</v>
      </c>
      <c r="E230" s="126">
        <v>0</v>
      </c>
      <c r="F230" s="126"/>
    </row>
    <row r="231" spans="1:6">
      <c r="A231" s="157" t="s">
        <v>259</v>
      </c>
      <c r="B231" s="126">
        <v>16383889</v>
      </c>
      <c r="C231" s="126">
        <v>16383889</v>
      </c>
      <c r="D231" s="126">
        <v>0</v>
      </c>
      <c r="E231" s="126">
        <v>16383889</v>
      </c>
      <c r="F231" s="126"/>
    </row>
    <row r="232" spans="1:6">
      <c r="A232" s="157" t="s">
        <v>783</v>
      </c>
      <c r="B232" s="126">
        <v>16353564</v>
      </c>
      <c r="C232" s="126">
        <v>16353564</v>
      </c>
      <c r="D232" s="126">
        <v>15021929</v>
      </c>
      <c r="E232" s="126">
        <v>1331635</v>
      </c>
      <c r="F232" s="126"/>
    </row>
    <row r="233" spans="1:6">
      <c r="A233" s="157" t="s">
        <v>225</v>
      </c>
      <c r="B233" s="126">
        <v>24357360</v>
      </c>
      <c r="C233" s="126">
        <v>15695235.030000001</v>
      </c>
      <c r="D233" s="126">
        <v>14548189.830000002</v>
      </c>
      <c r="E233" s="126">
        <v>1147045.2</v>
      </c>
      <c r="F233" s="126"/>
    </row>
    <row r="234" spans="1:6">
      <c r="A234" s="157" t="s">
        <v>554</v>
      </c>
      <c r="B234" s="126">
        <v>15058603</v>
      </c>
      <c r="C234" s="126">
        <v>15058603</v>
      </c>
      <c r="D234" s="126">
        <v>15058603</v>
      </c>
      <c r="E234" s="126">
        <v>0</v>
      </c>
      <c r="F234" s="126"/>
    </row>
    <row r="235" spans="1:6">
      <c r="A235" s="157" t="s">
        <v>244</v>
      </c>
      <c r="B235" s="126">
        <v>15000000</v>
      </c>
      <c r="C235" s="126">
        <v>15000000</v>
      </c>
      <c r="D235" s="126">
        <v>15000000</v>
      </c>
      <c r="E235" s="126">
        <v>0</v>
      </c>
      <c r="F235" s="126"/>
    </row>
    <row r="236" spans="1:6">
      <c r="A236" s="157" t="s">
        <v>262</v>
      </c>
      <c r="B236" s="126">
        <v>15000000</v>
      </c>
      <c r="C236" s="126">
        <v>15000000</v>
      </c>
      <c r="D236" s="126">
        <v>15000000</v>
      </c>
      <c r="E236" s="126">
        <v>0</v>
      </c>
      <c r="F236" s="126"/>
    </row>
    <row r="237" spans="1:6">
      <c r="A237" s="157" t="s">
        <v>501</v>
      </c>
      <c r="B237" s="126">
        <v>14928535</v>
      </c>
      <c r="C237" s="126">
        <v>14927677.190000001</v>
      </c>
      <c r="D237" s="126">
        <v>14927677.190000001</v>
      </c>
      <c r="E237" s="126">
        <v>0</v>
      </c>
      <c r="F237" s="126"/>
    </row>
    <row r="238" spans="1:6">
      <c r="A238" s="157" t="s">
        <v>324</v>
      </c>
      <c r="B238" s="126">
        <v>14839549</v>
      </c>
      <c r="C238" s="126">
        <v>14839549</v>
      </c>
      <c r="D238" s="126">
        <v>14839549</v>
      </c>
      <c r="E238" s="126">
        <v>0</v>
      </c>
      <c r="F238" s="126"/>
    </row>
    <row r="239" spans="1:6">
      <c r="A239" s="157" t="s">
        <v>241</v>
      </c>
      <c r="B239" s="126">
        <v>16000000</v>
      </c>
      <c r="C239" s="126">
        <v>14606939.210000001</v>
      </c>
      <c r="D239" s="126">
        <v>13606939.210000001</v>
      </c>
      <c r="E239" s="126">
        <v>1000000</v>
      </c>
      <c r="F239" s="126"/>
    </row>
    <row r="240" spans="1:6">
      <c r="A240" s="157" t="s">
        <v>318</v>
      </c>
      <c r="B240" s="126">
        <v>14075868</v>
      </c>
      <c r="C240" s="126">
        <v>14075867.640000001</v>
      </c>
      <c r="D240" s="126">
        <v>4075867.64</v>
      </c>
      <c r="E240" s="126">
        <v>10000000</v>
      </c>
      <c r="F240" s="126"/>
    </row>
    <row r="241" spans="1:6">
      <c r="A241" s="157" t="s">
        <v>264</v>
      </c>
      <c r="B241" s="126">
        <v>13639779</v>
      </c>
      <c r="C241" s="126">
        <v>13639779</v>
      </c>
      <c r="D241" s="126">
        <v>13639779</v>
      </c>
      <c r="E241" s="126">
        <v>0</v>
      </c>
      <c r="F241" s="126"/>
    </row>
    <row r="242" spans="1:6">
      <c r="A242" s="157" t="s">
        <v>610</v>
      </c>
      <c r="B242" s="126">
        <v>13282711</v>
      </c>
      <c r="C242" s="126">
        <v>13282710.779999999</v>
      </c>
      <c r="D242" s="126">
        <v>13282710.779999999</v>
      </c>
      <c r="E242" s="126">
        <v>0</v>
      </c>
      <c r="F242" s="126"/>
    </row>
    <row r="243" spans="1:6">
      <c r="A243" s="157" t="s">
        <v>267</v>
      </c>
      <c r="B243" s="126">
        <v>12983202</v>
      </c>
      <c r="C243" s="126">
        <v>12983202</v>
      </c>
      <c r="D243" s="126">
        <v>12983202</v>
      </c>
      <c r="E243" s="126">
        <v>0</v>
      </c>
      <c r="F243" s="126"/>
    </row>
    <row r="244" spans="1:6">
      <c r="A244" s="157" t="s">
        <v>265</v>
      </c>
      <c r="B244" s="126">
        <v>12611809</v>
      </c>
      <c r="C244" s="126">
        <v>12611809</v>
      </c>
      <c r="D244" s="126">
        <v>12611809</v>
      </c>
      <c r="E244" s="126">
        <v>0</v>
      </c>
      <c r="F244" s="126"/>
    </row>
    <row r="245" spans="1:6">
      <c r="A245" s="157" t="s">
        <v>344</v>
      </c>
      <c r="B245" s="126">
        <v>12522776</v>
      </c>
      <c r="C245" s="126">
        <v>12522776</v>
      </c>
      <c r="D245" s="126">
        <v>11977886</v>
      </c>
      <c r="E245" s="126">
        <v>544890</v>
      </c>
      <c r="F245" s="126"/>
    </row>
    <row r="246" spans="1:6">
      <c r="A246" s="157" t="s">
        <v>268</v>
      </c>
      <c r="B246" s="126">
        <v>12391822</v>
      </c>
      <c r="C246" s="126">
        <v>12389086.560000001</v>
      </c>
      <c r="D246" s="126">
        <v>12389086.560000001</v>
      </c>
      <c r="E246" s="126">
        <v>0</v>
      </c>
      <c r="F246" s="126"/>
    </row>
    <row r="247" spans="1:6">
      <c r="A247" s="157" t="s">
        <v>253</v>
      </c>
      <c r="B247" s="126">
        <v>12300000</v>
      </c>
      <c r="C247" s="126">
        <v>12300000</v>
      </c>
      <c r="D247" s="126">
        <v>10300000</v>
      </c>
      <c r="E247" s="126">
        <v>2000000</v>
      </c>
      <c r="F247" s="126"/>
    </row>
    <row r="248" spans="1:6">
      <c r="A248" s="157" t="s">
        <v>1132</v>
      </c>
      <c r="B248" s="126">
        <v>12176468</v>
      </c>
      <c r="C248" s="126">
        <v>12176468</v>
      </c>
      <c r="D248" s="126">
        <v>0</v>
      </c>
      <c r="E248" s="126">
        <v>12176468</v>
      </c>
      <c r="F248" s="126"/>
    </row>
    <row r="249" spans="1:6">
      <c r="A249" s="157" t="s">
        <v>971</v>
      </c>
      <c r="B249" s="126">
        <v>11865749</v>
      </c>
      <c r="C249" s="126">
        <v>11865749</v>
      </c>
      <c r="D249" s="126">
        <v>11865749</v>
      </c>
      <c r="E249" s="126">
        <v>0</v>
      </c>
      <c r="F249" s="126"/>
    </row>
    <row r="250" spans="1:6">
      <c r="A250" s="157" t="s">
        <v>358</v>
      </c>
      <c r="B250" s="126">
        <v>18922448</v>
      </c>
      <c r="C250" s="126">
        <v>11495349.359999999</v>
      </c>
      <c r="D250" s="126">
        <v>11495349.359999999</v>
      </c>
      <c r="E250" s="126">
        <v>0</v>
      </c>
      <c r="F250" s="126"/>
    </row>
    <row r="251" spans="1:6">
      <c r="A251" s="157" t="s">
        <v>273</v>
      </c>
      <c r="B251" s="126">
        <v>11387443</v>
      </c>
      <c r="C251" s="126">
        <v>11387442.27</v>
      </c>
      <c r="D251" s="126">
        <v>9299573.459999999</v>
      </c>
      <c r="E251" s="126">
        <v>2087868.81</v>
      </c>
      <c r="F251" s="126"/>
    </row>
    <row r="252" spans="1:6">
      <c r="A252" s="157" t="s">
        <v>584</v>
      </c>
      <c r="B252" s="126">
        <v>11760000</v>
      </c>
      <c r="C252" s="126">
        <v>11300000</v>
      </c>
      <c r="D252" s="126">
        <v>11300000</v>
      </c>
      <c r="E252" s="126">
        <v>0</v>
      </c>
      <c r="F252" s="126"/>
    </row>
    <row r="253" spans="1:6">
      <c r="A253" s="157" t="s">
        <v>299</v>
      </c>
      <c r="B253" s="126">
        <v>12000000</v>
      </c>
      <c r="C253" s="126">
        <v>11260236.050000001</v>
      </c>
      <c r="D253" s="126">
        <v>7556141.6299999999</v>
      </c>
      <c r="E253" s="126">
        <v>3704094.42</v>
      </c>
      <c r="F253" s="126"/>
    </row>
    <row r="254" spans="1:6">
      <c r="A254" s="157" t="s">
        <v>275</v>
      </c>
      <c r="B254" s="126">
        <v>11233600</v>
      </c>
      <c r="C254" s="126">
        <v>11233600</v>
      </c>
      <c r="D254" s="126">
        <v>11233600</v>
      </c>
      <c r="E254" s="126">
        <v>0</v>
      </c>
      <c r="F254" s="126"/>
    </row>
    <row r="255" spans="1:6">
      <c r="A255" s="157" t="s">
        <v>247</v>
      </c>
      <c r="B255" s="126">
        <v>11200000</v>
      </c>
      <c r="C255" s="126">
        <v>11200000</v>
      </c>
      <c r="D255" s="126">
        <v>10293954.35</v>
      </c>
      <c r="E255" s="126">
        <v>906045.65</v>
      </c>
      <c r="F255" s="126"/>
    </row>
    <row r="256" spans="1:6">
      <c r="A256" s="157" t="s">
        <v>276</v>
      </c>
      <c r="B256" s="126">
        <v>30003437</v>
      </c>
      <c r="C256" s="126">
        <v>10983901.370000001</v>
      </c>
      <c r="D256" s="126">
        <v>10927211.120000001</v>
      </c>
      <c r="E256" s="126">
        <v>56690.25</v>
      </c>
      <c r="F256" s="126"/>
    </row>
    <row r="257" spans="1:6">
      <c r="A257" s="157" t="s">
        <v>281</v>
      </c>
      <c r="B257" s="126">
        <v>10360126</v>
      </c>
      <c r="C257" s="126">
        <v>10360126</v>
      </c>
      <c r="D257" s="126">
        <v>5180063</v>
      </c>
      <c r="E257" s="126">
        <v>5180063</v>
      </c>
      <c r="F257" s="126"/>
    </row>
    <row r="258" spans="1:6">
      <c r="A258" s="157" t="s">
        <v>282</v>
      </c>
      <c r="B258" s="126">
        <v>10329138</v>
      </c>
      <c r="C258" s="126">
        <v>10329138</v>
      </c>
      <c r="D258" s="126">
        <v>10329138</v>
      </c>
      <c r="E258" s="126">
        <v>0</v>
      </c>
      <c r="F258" s="126"/>
    </row>
    <row r="259" spans="1:6">
      <c r="A259" s="157" t="s">
        <v>284</v>
      </c>
      <c r="B259" s="126">
        <v>10000000</v>
      </c>
      <c r="C259" s="126">
        <v>10000000</v>
      </c>
      <c r="D259" s="126">
        <v>10000000</v>
      </c>
      <c r="E259" s="126">
        <v>0</v>
      </c>
      <c r="F259" s="126"/>
    </row>
    <row r="260" spans="1:6">
      <c r="A260" s="157" t="s">
        <v>285</v>
      </c>
      <c r="B260" s="126">
        <v>10000000</v>
      </c>
      <c r="C260" s="126">
        <v>10000000</v>
      </c>
      <c r="D260" s="126">
        <v>1963808.79</v>
      </c>
      <c r="E260" s="126">
        <v>8036191.21</v>
      </c>
      <c r="F260" s="126"/>
    </row>
    <row r="261" spans="1:6">
      <c r="A261" s="157" t="s">
        <v>306</v>
      </c>
      <c r="B261" s="126">
        <v>10000000</v>
      </c>
      <c r="C261" s="126">
        <v>10000000</v>
      </c>
      <c r="D261" s="126">
        <v>10000000</v>
      </c>
      <c r="E261" s="126">
        <v>0</v>
      </c>
      <c r="F261" s="126"/>
    </row>
    <row r="262" spans="1:6">
      <c r="A262" s="157" t="s">
        <v>1121</v>
      </c>
      <c r="B262" s="126">
        <v>10000000</v>
      </c>
      <c r="C262" s="126">
        <v>10000000</v>
      </c>
      <c r="D262" s="126">
        <v>0</v>
      </c>
      <c r="E262" s="126">
        <v>10000000</v>
      </c>
      <c r="F262" s="126"/>
    </row>
    <row r="263" spans="1:6">
      <c r="A263" s="157" t="s">
        <v>1129</v>
      </c>
      <c r="B263" s="126">
        <v>10000000</v>
      </c>
      <c r="C263" s="126">
        <v>10000000</v>
      </c>
      <c r="D263" s="126">
        <v>10000000</v>
      </c>
      <c r="E263" s="126">
        <v>0</v>
      </c>
      <c r="F263" s="126"/>
    </row>
    <row r="264" spans="1:6">
      <c r="A264" s="157" t="s">
        <v>248</v>
      </c>
      <c r="B264" s="126">
        <v>10000000</v>
      </c>
      <c r="C264" s="126">
        <v>10000000</v>
      </c>
      <c r="D264" s="126">
        <v>0</v>
      </c>
      <c r="E264" s="126">
        <v>10000000</v>
      </c>
      <c r="F264" s="126"/>
    </row>
    <row r="265" spans="1:6">
      <c r="A265" s="157" t="s">
        <v>1133</v>
      </c>
      <c r="B265" s="126">
        <v>10000000</v>
      </c>
      <c r="C265" s="126">
        <v>10000000</v>
      </c>
      <c r="D265" s="126">
        <v>10000000</v>
      </c>
      <c r="E265" s="126">
        <v>0</v>
      </c>
      <c r="F265" s="126"/>
    </row>
    <row r="266" spans="1:6">
      <c r="A266" s="157" t="s">
        <v>292</v>
      </c>
      <c r="B266" s="126">
        <v>15148112</v>
      </c>
      <c r="C266" s="126">
        <v>10000000</v>
      </c>
      <c r="D266" s="126">
        <v>10000000</v>
      </c>
      <c r="E266" s="126">
        <v>0</v>
      </c>
      <c r="F266" s="126"/>
    </row>
    <row r="267" spans="1:6">
      <c r="A267" s="157" t="s">
        <v>1156</v>
      </c>
      <c r="B267" s="126">
        <v>10000000</v>
      </c>
      <c r="C267" s="126">
        <v>10000000</v>
      </c>
      <c r="D267" s="126">
        <v>5000000</v>
      </c>
      <c r="E267" s="126">
        <v>5000000</v>
      </c>
      <c r="F267" s="126"/>
    </row>
    <row r="268" spans="1:6">
      <c r="A268" s="157" t="s">
        <v>1157</v>
      </c>
      <c r="B268" s="126">
        <v>10000000</v>
      </c>
      <c r="C268" s="126">
        <v>10000000</v>
      </c>
      <c r="D268" s="126">
        <v>10000000</v>
      </c>
      <c r="E268" s="126">
        <v>0</v>
      </c>
      <c r="F268" s="126"/>
    </row>
    <row r="269" spans="1:6">
      <c r="A269" s="157" t="s">
        <v>316</v>
      </c>
      <c r="B269" s="126">
        <v>10000000</v>
      </c>
      <c r="C269" s="126">
        <v>10000000</v>
      </c>
      <c r="D269" s="126">
        <v>8275859.2799999993</v>
      </c>
      <c r="E269" s="126">
        <v>1724140.72</v>
      </c>
      <c r="F269" s="126"/>
    </row>
    <row r="270" spans="1:6">
      <c r="A270" s="157" t="s">
        <v>294</v>
      </c>
      <c r="B270" s="126">
        <v>10000000</v>
      </c>
      <c r="C270" s="126">
        <v>9995980.1300000008</v>
      </c>
      <c r="D270" s="126">
        <v>5686335.2000000002</v>
      </c>
      <c r="E270" s="126">
        <v>4309644.93</v>
      </c>
      <c r="F270" s="126"/>
    </row>
    <row r="271" spans="1:6">
      <c r="A271" s="157" t="s">
        <v>277</v>
      </c>
      <c r="B271" s="126">
        <v>9804254</v>
      </c>
      <c r="C271" s="126">
        <v>9804254</v>
      </c>
      <c r="D271" s="126">
        <v>9804254</v>
      </c>
      <c r="E271" s="126">
        <v>0</v>
      </c>
      <c r="F271" s="126"/>
    </row>
    <row r="272" spans="1:6">
      <c r="A272" s="157" t="s">
        <v>304</v>
      </c>
      <c r="B272" s="126">
        <v>9798011</v>
      </c>
      <c r="C272" s="126">
        <v>9798011</v>
      </c>
      <c r="D272" s="126">
        <v>9798011</v>
      </c>
      <c r="E272" s="126">
        <v>0</v>
      </c>
      <c r="F272" s="126"/>
    </row>
    <row r="273" spans="1:6">
      <c r="A273" s="157" t="s">
        <v>280</v>
      </c>
      <c r="B273" s="126">
        <v>9907187</v>
      </c>
      <c r="C273" s="126">
        <v>9716947.7599999998</v>
      </c>
      <c r="D273" s="126">
        <v>9383737.1999999993</v>
      </c>
      <c r="E273" s="126">
        <v>333210.56</v>
      </c>
      <c r="F273" s="126"/>
    </row>
    <row r="274" spans="1:6">
      <c r="A274" s="157" t="s">
        <v>289</v>
      </c>
      <c r="B274" s="126">
        <v>9630828</v>
      </c>
      <c r="C274" s="126">
        <v>9630828</v>
      </c>
      <c r="D274" s="126">
        <v>9630828</v>
      </c>
      <c r="E274" s="126">
        <v>0</v>
      </c>
      <c r="F274" s="126"/>
    </row>
    <row r="275" spans="1:6">
      <c r="A275" s="157" t="s">
        <v>293</v>
      </c>
      <c r="B275" s="126">
        <v>9523516</v>
      </c>
      <c r="C275" s="126">
        <v>9523516</v>
      </c>
      <c r="D275" s="126">
        <v>9523516</v>
      </c>
      <c r="E275" s="126">
        <v>0</v>
      </c>
      <c r="F275" s="126"/>
    </row>
    <row r="276" spans="1:6">
      <c r="A276" s="157" t="s">
        <v>329</v>
      </c>
      <c r="B276" s="126">
        <v>9507332</v>
      </c>
      <c r="C276" s="126">
        <v>9507332</v>
      </c>
      <c r="D276" s="126">
        <v>9507332</v>
      </c>
      <c r="E276" s="126">
        <v>0</v>
      </c>
      <c r="F276" s="126"/>
    </row>
    <row r="277" spans="1:6">
      <c r="A277" s="157" t="s">
        <v>272</v>
      </c>
      <c r="B277" s="126">
        <v>9500000</v>
      </c>
      <c r="C277" s="126">
        <v>9500000</v>
      </c>
      <c r="D277" s="126">
        <v>9500000</v>
      </c>
      <c r="E277" s="126">
        <v>0</v>
      </c>
      <c r="F277" s="126"/>
    </row>
    <row r="278" spans="1:6">
      <c r="A278" s="157" t="s">
        <v>567</v>
      </c>
      <c r="B278" s="126">
        <v>9484321</v>
      </c>
      <c r="C278" s="126">
        <v>9484321</v>
      </c>
      <c r="D278" s="126">
        <v>9484321</v>
      </c>
      <c r="E278" s="126">
        <v>0</v>
      </c>
      <c r="F278" s="126"/>
    </row>
    <row r="279" spans="1:6">
      <c r="A279" s="157" t="s">
        <v>251</v>
      </c>
      <c r="B279" s="126">
        <v>9465057</v>
      </c>
      <c r="C279" s="126">
        <v>9465056.4100000001</v>
      </c>
      <c r="D279" s="126">
        <v>9465056.4100000001</v>
      </c>
      <c r="E279" s="126">
        <v>0</v>
      </c>
      <c r="F279" s="126"/>
    </row>
    <row r="280" spans="1:6">
      <c r="A280" s="157" t="s">
        <v>547</v>
      </c>
      <c r="B280" s="126">
        <v>9350000</v>
      </c>
      <c r="C280" s="126">
        <v>9350000</v>
      </c>
      <c r="D280" s="126">
        <v>0</v>
      </c>
      <c r="E280" s="126">
        <v>9350000</v>
      </c>
      <c r="F280" s="126"/>
    </row>
    <row r="281" spans="1:6">
      <c r="A281" s="157" t="s">
        <v>325</v>
      </c>
      <c r="B281" s="126">
        <v>9065000</v>
      </c>
      <c r="C281" s="126">
        <v>9065000</v>
      </c>
      <c r="D281" s="126">
        <v>9065000</v>
      </c>
      <c r="E281" s="126">
        <v>0</v>
      </c>
      <c r="F281" s="126"/>
    </row>
    <row r="282" spans="1:6">
      <c r="A282" s="157" t="s">
        <v>634</v>
      </c>
      <c r="B282" s="126">
        <v>9000000</v>
      </c>
      <c r="C282" s="126">
        <v>9000000</v>
      </c>
      <c r="D282" s="126">
        <v>3600000</v>
      </c>
      <c r="E282" s="126">
        <v>5400000</v>
      </c>
      <c r="F282" s="126"/>
    </row>
    <row r="283" spans="1:6">
      <c r="A283" s="157" t="s">
        <v>370</v>
      </c>
      <c r="B283" s="126">
        <v>8955025</v>
      </c>
      <c r="C283" s="126">
        <v>8949042.3200000003</v>
      </c>
      <c r="D283" s="126">
        <v>8460419.7799999993</v>
      </c>
      <c r="E283" s="126">
        <v>488622.54</v>
      </c>
      <c r="F283" s="126"/>
    </row>
    <row r="284" spans="1:6">
      <c r="A284" s="157" t="s">
        <v>877</v>
      </c>
      <c r="B284" s="126">
        <v>8349500</v>
      </c>
      <c r="C284" s="126">
        <v>8349500</v>
      </c>
      <c r="D284" s="126">
        <v>8349500</v>
      </c>
      <c r="E284" s="126">
        <v>0</v>
      </c>
      <c r="F284" s="126"/>
    </row>
    <row r="285" spans="1:6">
      <c r="A285" s="157" t="s">
        <v>598</v>
      </c>
      <c r="B285" s="126">
        <v>8016523</v>
      </c>
      <c r="C285" s="126">
        <v>8016523</v>
      </c>
      <c r="D285" s="126">
        <v>8016523</v>
      </c>
      <c r="E285" s="126">
        <v>0</v>
      </c>
      <c r="F285" s="126"/>
    </row>
    <row r="286" spans="1:6">
      <c r="A286" s="157" t="s">
        <v>882</v>
      </c>
      <c r="B286" s="126">
        <v>16000000</v>
      </c>
      <c r="C286" s="126">
        <v>8000000</v>
      </c>
      <c r="D286" s="126">
        <v>0</v>
      </c>
      <c r="E286" s="126">
        <v>8000000</v>
      </c>
      <c r="F286" s="126"/>
    </row>
    <row r="287" spans="1:6">
      <c r="A287" s="157" t="s">
        <v>283</v>
      </c>
      <c r="B287" s="126">
        <v>7781558</v>
      </c>
      <c r="C287" s="126">
        <v>7781555.7300000004</v>
      </c>
      <c r="D287" s="126">
        <v>7781555.7300000004</v>
      </c>
      <c r="E287" s="126">
        <v>0</v>
      </c>
      <c r="F287" s="126"/>
    </row>
    <row r="288" spans="1:6">
      <c r="A288" s="157" t="s">
        <v>266</v>
      </c>
      <c r="B288" s="126">
        <v>17000000</v>
      </c>
      <c r="C288" s="126">
        <v>7775238.79</v>
      </c>
      <c r="D288" s="126">
        <v>7775238.79</v>
      </c>
      <c r="E288" s="126">
        <v>0</v>
      </c>
      <c r="F288" s="126"/>
    </row>
    <row r="289" spans="1:6">
      <c r="A289" s="157" t="s">
        <v>303</v>
      </c>
      <c r="B289" s="126">
        <v>7766881</v>
      </c>
      <c r="C289" s="126">
        <v>7766881</v>
      </c>
      <c r="D289" s="126">
        <v>7693941</v>
      </c>
      <c r="E289" s="126">
        <v>72940</v>
      </c>
      <c r="F289" s="126"/>
    </row>
    <row r="290" spans="1:6">
      <c r="A290" s="157" t="s">
        <v>965</v>
      </c>
      <c r="B290" s="126">
        <v>7295758</v>
      </c>
      <c r="C290" s="126">
        <v>7295408.0600000005</v>
      </c>
      <c r="D290" s="126">
        <v>7295408.0600000005</v>
      </c>
      <c r="E290" s="126">
        <v>0</v>
      </c>
      <c r="F290" s="126"/>
    </row>
    <row r="291" spans="1:6">
      <c r="A291" s="157" t="s">
        <v>307</v>
      </c>
      <c r="B291" s="126">
        <v>7122950</v>
      </c>
      <c r="C291" s="126">
        <v>7122950</v>
      </c>
      <c r="D291" s="126">
        <v>7122950</v>
      </c>
      <c r="E291" s="126">
        <v>0</v>
      </c>
      <c r="F291" s="126"/>
    </row>
    <row r="292" spans="1:6">
      <c r="A292" s="157" t="s">
        <v>951</v>
      </c>
      <c r="B292" s="126">
        <v>7000000</v>
      </c>
      <c r="C292" s="126">
        <v>7000000</v>
      </c>
      <c r="D292" s="126">
        <v>7000000</v>
      </c>
      <c r="E292" s="126">
        <v>0</v>
      </c>
      <c r="F292" s="126"/>
    </row>
    <row r="293" spans="1:6">
      <c r="A293" s="157" t="s">
        <v>613</v>
      </c>
      <c r="B293" s="126">
        <v>9000000</v>
      </c>
      <c r="C293" s="126">
        <v>7000000</v>
      </c>
      <c r="D293" s="126">
        <v>7000000</v>
      </c>
      <c r="E293" s="126">
        <v>0</v>
      </c>
      <c r="F293" s="126"/>
    </row>
    <row r="294" spans="1:6">
      <c r="A294" s="157" t="s">
        <v>328</v>
      </c>
      <c r="B294" s="126">
        <v>6914177</v>
      </c>
      <c r="C294" s="126">
        <v>6914177</v>
      </c>
      <c r="D294" s="126">
        <v>6914177</v>
      </c>
      <c r="E294" s="126">
        <v>0</v>
      </c>
      <c r="F294" s="126"/>
    </row>
    <row r="295" spans="1:6">
      <c r="A295" s="157" t="s">
        <v>976</v>
      </c>
      <c r="B295" s="126">
        <v>9978069</v>
      </c>
      <c r="C295" s="126">
        <v>6902000</v>
      </c>
      <c r="D295" s="126">
        <v>6211800</v>
      </c>
      <c r="E295" s="126">
        <v>690200</v>
      </c>
      <c r="F295" s="126"/>
    </row>
    <row r="296" spans="1:6">
      <c r="A296" s="157" t="s">
        <v>297</v>
      </c>
      <c r="B296" s="126">
        <v>6737320</v>
      </c>
      <c r="C296" s="126">
        <v>6737320</v>
      </c>
      <c r="D296" s="126">
        <v>5457363.2300000004</v>
      </c>
      <c r="E296" s="126">
        <v>1279956.77</v>
      </c>
      <c r="F296" s="126"/>
    </row>
    <row r="297" spans="1:6">
      <c r="A297" s="157" t="s">
        <v>309</v>
      </c>
      <c r="B297" s="126">
        <v>6594836</v>
      </c>
      <c r="C297" s="126">
        <v>6594827.0800000001</v>
      </c>
      <c r="D297" s="126">
        <v>6594827.0800000001</v>
      </c>
      <c r="E297" s="126">
        <v>0</v>
      </c>
      <c r="F297" s="126"/>
    </row>
    <row r="298" spans="1:6">
      <c r="A298" s="157" t="s">
        <v>320</v>
      </c>
      <c r="B298" s="126">
        <v>6534000</v>
      </c>
      <c r="C298" s="126">
        <v>6534000</v>
      </c>
      <c r="D298" s="126">
        <v>6534000</v>
      </c>
      <c r="E298" s="126">
        <v>0</v>
      </c>
      <c r="F298" s="126"/>
    </row>
    <row r="299" spans="1:6">
      <c r="A299" s="157" t="s">
        <v>332</v>
      </c>
      <c r="B299" s="126">
        <v>6607522</v>
      </c>
      <c r="C299" s="126">
        <v>6509408</v>
      </c>
      <c r="D299" s="126">
        <v>4426185.99</v>
      </c>
      <c r="E299" s="126">
        <v>2083222.01</v>
      </c>
      <c r="F299" s="126"/>
    </row>
    <row r="300" spans="1:6">
      <c r="A300" s="157" t="s">
        <v>350</v>
      </c>
      <c r="B300" s="126">
        <v>6292575</v>
      </c>
      <c r="C300" s="126">
        <v>6292575</v>
      </c>
      <c r="D300" s="126">
        <v>3292575</v>
      </c>
      <c r="E300" s="126">
        <v>3000000</v>
      </c>
      <c r="F300" s="126"/>
    </row>
    <row r="301" spans="1:6">
      <c r="A301" s="157" t="s">
        <v>354</v>
      </c>
      <c r="B301" s="126">
        <v>6047557</v>
      </c>
      <c r="C301" s="126">
        <v>6047557</v>
      </c>
      <c r="D301" s="126">
        <v>6047557</v>
      </c>
      <c r="E301" s="126">
        <v>0</v>
      </c>
      <c r="F301" s="126"/>
    </row>
    <row r="302" spans="1:6">
      <c r="A302" s="157" t="s">
        <v>315</v>
      </c>
      <c r="B302" s="126">
        <v>6000000</v>
      </c>
      <c r="C302" s="126">
        <v>6000000</v>
      </c>
      <c r="D302" s="126">
        <v>6000000</v>
      </c>
      <c r="E302" s="126">
        <v>0</v>
      </c>
      <c r="F302" s="126"/>
    </row>
    <row r="303" spans="1:6">
      <c r="A303" s="157" t="s">
        <v>295</v>
      </c>
      <c r="B303" s="126">
        <v>9219000</v>
      </c>
      <c r="C303" s="126">
        <v>5629304.1900000004</v>
      </c>
      <c r="D303" s="126">
        <v>5629304.1900000004</v>
      </c>
      <c r="E303" s="126">
        <v>0</v>
      </c>
      <c r="F303" s="126"/>
    </row>
    <row r="304" spans="1:6">
      <c r="A304" s="157" t="s">
        <v>305</v>
      </c>
      <c r="B304" s="126">
        <v>6867376</v>
      </c>
      <c r="C304" s="126">
        <v>5575868.6799999997</v>
      </c>
      <c r="D304" s="126">
        <v>3955253.68</v>
      </c>
      <c r="E304" s="126">
        <v>1620615</v>
      </c>
      <c r="F304" s="126"/>
    </row>
    <row r="305" spans="1:6">
      <c r="A305" s="157" t="s">
        <v>495</v>
      </c>
      <c r="B305" s="126">
        <v>5000000</v>
      </c>
      <c r="C305" s="126">
        <v>5000000</v>
      </c>
      <c r="D305" s="126">
        <v>5000000</v>
      </c>
      <c r="E305" s="126">
        <v>0</v>
      </c>
      <c r="F305" s="126"/>
    </row>
    <row r="306" spans="1:6">
      <c r="A306" s="157" t="s">
        <v>970</v>
      </c>
      <c r="B306" s="126">
        <v>5000000</v>
      </c>
      <c r="C306" s="126">
        <v>5000000</v>
      </c>
      <c r="D306" s="126">
        <v>5000000</v>
      </c>
      <c r="E306" s="126">
        <v>0</v>
      </c>
      <c r="F306" s="126"/>
    </row>
    <row r="307" spans="1:6">
      <c r="A307" s="157" t="s">
        <v>317</v>
      </c>
      <c r="B307" s="126">
        <v>4768974</v>
      </c>
      <c r="C307" s="126">
        <v>4768974</v>
      </c>
      <c r="D307" s="126">
        <v>1762814</v>
      </c>
      <c r="E307" s="126">
        <v>3006160</v>
      </c>
      <c r="F307" s="126"/>
    </row>
    <row r="308" spans="1:6">
      <c r="A308" s="157" t="s">
        <v>334</v>
      </c>
      <c r="B308" s="126">
        <v>4563387</v>
      </c>
      <c r="C308" s="126">
        <v>4563387</v>
      </c>
      <c r="D308" s="126">
        <v>4563387</v>
      </c>
      <c r="E308" s="126">
        <v>0</v>
      </c>
      <c r="F308" s="126"/>
    </row>
    <row r="309" spans="1:6">
      <c r="A309" s="157" t="s">
        <v>336</v>
      </c>
      <c r="B309" s="126">
        <v>4419080</v>
      </c>
      <c r="C309" s="126">
        <v>4419080</v>
      </c>
      <c r="D309" s="126">
        <v>4419080</v>
      </c>
      <c r="E309" s="126">
        <v>0</v>
      </c>
      <c r="F309" s="126"/>
    </row>
    <row r="310" spans="1:6">
      <c r="A310" s="157" t="s">
        <v>345</v>
      </c>
      <c r="B310" s="126">
        <v>4353965</v>
      </c>
      <c r="C310" s="126">
        <v>4348606</v>
      </c>
      <c r="D310" s="126">
        <v>4053965</v>
      </c>
      <c r="E310" s="126">
        <v>294641</v>
      </c>
      <c r="F310" s="126"/>
    </row>
    <row r="311" spans="1:6">
      <c r="A311" s="157" t="s">
        <v>335</v>
      </c>
      <c r="B311" s="126">
        <v>4268826</v>
      </c>
      <c r="C311" s="126">
        <v>4268826</v>
      </c>
      <c r="D311" s="126">
        <v>4268826</v>
      </c>
      <c r="E311" s="126">
        <v>0</v>
      </c>
      <c r="F311" s="126"/>
    </row>
    <row r="312" spans="1:6">
      <c r="A312" s="157" t="s">
        <v>875</v>
      </c>
      <c r="B312" s="126">
        <v>4153160</v>
      </c>
      <c r="C312" s="126">
        <v>4153160</v>
      </c>
      <c r="D312" s="126">
        <v>4153160</v>
      </c>
      <c r="E312" s="126">
        <v>0</v>
      </c>
      <c r="F312" s="126"/>
    </row>
    <row r="313" spans="1:6">
      <c r="A313" s="157" t="s">
        <v>339</v>
      </c>
      <c r="B313" s="126">
        <v>4118369</v>
      </c>
      <c r="C313" s="126">
        <v>4118369</v>
      </c>
      <c r="D313" s="126">
        <v>4118369</v>
      </c>
      <c r="E313" s="126">
        <v>0</v>
      </c>
      <c r="F313" s="126"/>
    </row>
    <row r="314" spans="1:6">
      <c r="A314" s="157" t="s">
        <v>476</v>
      </c>
      <c r="B314" s="126">
        <v>4115227</v>
      </c>
      <c r="C314" s="126">
        <v>4115226.42</v>
      </c>
      <c r="D314" s="126">
        <v>4115226.42</v>
      </c>
      <c r="E314" s="126">
        <v>0</v>
      </c>
      <c r="F314" s="126"/>
    </row>
    <row r="315" spans="1:6">
      <c r="A315" s="157" t="s">
        <v>321</v>
      </c>
      <c r="B315" s="126">
        <v>4087367</v>
      </c>
      <c r="C315" s="126">
        <v>4087367</v>
      </c>
      <c r="D315" s="126">
        <v>4087367</v>
      </c>
      <c r="E315" s="126">
        <v>0</v>
      </c>
      <c r="F315" s="126"/>
    </row>
    <row r="316" spans="1:6">
      <c r="A316" s="157" t="s">
        <v>290</v>
      </c>
      <c r="B316" s="126">
        <v>10000000</v>
      </c>
      <c r="C316" s="126">
        <v>4010206.77</v>
      </c>
      <c r="D316" s="126">
        <v>4010206.77</v>
      </c>
      <c r="E316" s="126">
        <v>0</v>
      </c>
      <c r="F316" s="126"/>
    </row>
    <row r="317" spans="1:6">
      <c r="A317" s="157" t="s">
        <v>337</v>
      </c>
      <c r="B317" s="126">
        <v>3965061</v>
      </c>
      <c r="C317" s="126">
        <v>3965061</v>
      </c>
      <c r="D317" s="126">
        <v>3965061</v>
      </c>
      <c r="E317" s="126">
        <v>0</v>
      </c>
      <c r="F317" s="126"/>
    </row>
    <row r="318" spans="1:6">
      <c r="A318" s="157" t="s">
        <v>338</v>
      </c>
      <c r="B318" s="126">
        <v>3965061</v>
      </c>
      <c r="C318" s="126">
        <v>3965061</v>
      </c>
      <c r="D318" s="126">
        <v>3965061</v>
      </c>
      <c r="E318" s="126">
        <v>0</v>
      </c>
      <c r="F318" s="126"/>
    </row>
    <row r="319" spans="1:6">
      <c r="A319" s="157" t="s">
        <v>385</v>
      </c>
      <c r="B319" s="126">
        <v>4001372</v>
      </c>
      <c r="C319" s="126">
        <v>3656823</v>
      </c>
      <c r="D319" s="126">
        <v>1861491</v>
      </c>
      <c r="E319" s="126">
        <v>1795332</v>
      </c>
      <c r="F319" s="126"/>
    </row>
    <row r="320" spans="1:6">
      <c r="A320" s="157" t="s">
        <v>341</v>
      </c>
      <c r="B320" s="126">
        <v>3615198</v>
      </c>
      <c r="C320" s="126">
        <v>3615198</v>
      </c>
      <c r="D320" s="126">
        <v>3615198</v>
      </c>
      <c r="E320" s="126">
        <v>0</v>
      </c>
      <c r="F320" s="126"/>
    </row>
    <row r="321" spans="1:6">
      <c r="A321" s="157" t="s">
        <v>342</v>
      </c>
      <c r="B321" s="126">
        <v>3576486</v>
      </c>
      <c r="C321" s="126">
        <v>3576486</v>
      </c>
      <c r="D321" s="126">
        <v>3576486</v>
      </c>
      <c r="E321" s="126">
        <v>0</v>
      </c>
      <c r="F321" s="126"/>
    </row>
    <row r="322" spans="1:6">
      <c r="A322" s="157" t="s">
        <v>981</v>
      </c>
      <c r="B322" s="126">
        <v>3503281</v>
      </c>
      <c r="C322" s="126">
        <v>3503281</v>
      </c>
      <c r="D322" s="126">
        <v>98358.399999999994</v>
      </c>
      <c r="E322" s="126">
        <v>3404922.6</v>
      </c>
      <c r="F322" s="126"/>
    </row>
    <row r="323" spans="1:6">
      <c r="A323" s="157" t="s">
        <v>349</v>
      </c>
      <c r="B323" s="126">
        <v>3400000</v>
      </c>
      <c r="C323" s="126">
        <v>3400000</v>
      </c>
      <c r="D323" s="126">
        <v>3400000</v>
      </c>
      <c r="E323" s="126">
        <v>0</v>
      </c>
      <c r="F323" s="126"/>
    </row>
    <row r="324" spans="1:6">
      <c r="A324" s="157" t="s">
        <v>216</v>
      </c>
      <c r="B324" s="126">
        <v>35930000</v>
      </c>
      <c r="C324" s="126">
        <v>3320107.32</v>
      </c>
      <c r="D324" s="126">
        <v>3320107.32</v>
      </c>
      <c r="E324" s="126">
        <v>0</v>
      </c>
      <c r="F324" s="126"/>
    </row>
    <row r="325" spans="1:6">
      <c r="A325" s="157" t="s">
        <v>346</v>
      </c>
      <c r="B325" s="126">
        <v>3284710</v>
      </c>
      <c r="C325" s="126">
        <v>3284710</v>
      </c>
      <c r="D325" s="126">
        <v>3284710</v>
      </c>
      <c r="E325" s="126">
        <v>0</v>
      </c>
      <c r="F325" s="126"/>
    </row>
    <row r="326" spans="1:6">
      <c r="A326" s="157" t="s">
        <v>359</v>
      </c>
      <c r="B326" s="126">
        <v>5874021</v>
      </c>
      <c r="C326" s="126">
        <v>3137459.84</v>
      </c>
      <c r="D326" s="126">
        <v>3137459.84</v>
      </c>
      <c r="E326" s="126">
        <v>0</v>
      </c>
      <c r="F326" s="126"/>
    </row>
    <row r="327" spans="1:6">
      <c r="A327" s="157" t="s">
        <v>312</v>
      </c>
      <c r="B327" s="126">
        <v>3000000</v>
      </c>
      <c r="C327" s="126">
        <v>3000000</v>
      </c>
      <c r="D327" s="126">
        <v>3000000</v>
      </c>
      <c r="E327" s="126">
        <v>0</v>
      </c>
      <c r="F327" s="126"/>
    </row>
    <row r="328" spans="1:6">
      <c r="A328" s="157" t="s">
        <v>1119</v>
      </c>
      <c r="B328" s="126">
        <v>3000000</v>
      </c>
      <c r="C328" s="126">
        <v>3000000</v>
      </c>
      <c r="D328" s="126">
        <v>0</v>
      </c>
      <c r="E328" s="126">
        <v>3000000</v>
      </c>
      <c r="F328" s="126"/>
    </row>
    <row r="329" spans="1:6">
      <c r="A329" s="157" t="s">
        <v>352</v>
      </c>
      <c r="B329" s="126">
        <v>3000000</v>
      </c>
      <c r="C329" s="126">
        <v>3000000</v>
      </c>
      <c r="D329" s="126">
        <v>2600000</v>
      </c>
      <c r="E329" s="126">
        <v>400000</v>
      </c>
      <c r="F329" s="126"/>
    </row>
    <row r="330" spans="1:6">
      <c r="A330" s="157" t="s">
        <v>1162</v>
      </c>
      <c r="B330" s="126">
        <v>3000000</v>
      </c>
      <c r="C330" s="126">
        <v>3000000</v>
      </c>
      <c r="D330" s="126">
        <v>3000000</v>
      </c>
      <c r="E330" s="126">
        <v>0</v>
      </c>
      <c r="F330" s="126"/>
    </row>
    <row r="331" spans="1:6">
      <c r="A331" s="157" t="s">
        <v>626</v>
      </c>
      <c r="B331" s="126">
        <v>3000000</v>
      </c>
      <c r="C331" s="126">
        <v>3000000</v>
      </c>
      <c r="D331" s="126">
        <v>3000000</v>
      </c>
      <c r="E331" s="126">
        <v>0</v>
      </c>
      <c r="F331" s="126"/>
    </row>
    <row r="332" spans="1:6">
      <c r="A332" s="157" t="s">
        <v>628</v>
      </c>
      <c r="B332" s="126">
        <v>3000000</v>
      </c>
      <c r="C332" s="126">
        <v>3000000</v>
      </c>
      <c r="D332" s="126">
        <v>3000000</v>
      </c>
      <c r="E332" s="126">
        <v>0</v>
      </c>
      <c r="F332" s="126"/>
    </row>
    <row r="333" spans="1:6">
      <c r="A333" s="157" t="s">
        <v>1120</v>
      </c>
      <c r="B333" s="126">
        <v>2900000</v>
      </c>
      <c r="C333" s="126">
        <v>2900000</v>
      </c>
      <c r="D333" s="126">
        <v>2900000</v>
      </c>
      <c r="E333" s="126">
        <v>0</v>
      </c>
      <c r="F333" s="126"/>
    </row>
    <row r="334" spans="1:6">
      <c r="A334" s="157" t="s">
        <v>1110</v>
      </c>
      <c r="B334" s="126">
        <v>3000000</v>
      </c>
      <c r="C334" s="126">
        <v>2891924.64</v>
      </c>
      <c r="D334" s="126">
        <v>1232999.94</v>
      </c>
      <c r="E334" s="126">
        <v>1658924.7</v>
      </c>
      <c r="F334" s="126"/>
    </row>
    <row r="335" spans="1:6">
      <c r="A335" s="157" t="s">
        <v>355</v>
      </c>
      <c r="B335" s="126">
        <v>2800000</v>
      </c>
      <c r="C335" s="126">
        <v>2800000</v>
      </c>
      <c r="D335" s="126">
        <v>2800000</v>
      </c>
      <c r="E335" s="126">
        <v>0</v>
      </c>
      <c r="F335" s="126"/>
    </row>
    <row r="336" spans="1:6">
      <c r="A336" s="157" t="s">
        <v>785</v>
      </c>
      <c r="B336" s="126">
        <v>3000000</v>
      </c>
      <c r="C336" s="126">
        <v>2678992.29</v>
      </c>
      <c r="D336" s="126">
        <v>0</v>
      </c>
      <c r="E336" s="126">
        <v>2678992.29</v>
      </c>
      <c r="F336" s="126"/>
    </row>
    <row r="337" spans="1:6">
      <c r="A337" s="157" t="s">
        <v>330</v>
      </c>
      <c r="B337" s="126">
        <v>5218551</v>
      </c>
      <c r="C337" s="126">
        <v>2550713.42</v>
      </c>
      <c r="D337" s="126">
        <v>2550713.42</v>
      </c>
      <c r="E337" s="126">
        <v>0</v>
      </c>
      <c r="F337" s="126"/>
    </row>
    <row r="338" spans="1:6">
      <c r="A338" s="157" t="s">
        <v>367</v>
      </c>
      <c r="B338" s="126">
        <v>3135099</v>
      </c>
      <c r="C338" s="126">
        <v>2518695.31</v>
      </c>
      <c r="D338" s="126">
        <v>2518657.31</v>
      </c>
      <c r="E338" s="126">
        <v>38</v>
      </c>
      <c r="F338" s="126"/>
    </row>
    <row r="339" spans="1:6">
      <c r="A339" s="157" t="s">
        <v>357</v>
      </c>
      <c r="B339" s="126">
        <v>2500000</v>
      </c>
      <c r="C339" s="126">
        <v>2500000</v>
      </c>
      <c r="D339" s="126">
        <v>0</v>
      </c>
      <c r="E339" s="126">
        <v>2500000</v>
      </c>
      <c r="F339" s="126"/>
    </row>
    <row r="340" spans="1:6">
      <c r="A340" s="157" t="s">
        <v>356</v>
      </c>
      <c r="B340" s="126">
        <v>2510000</v>
      </c>
      <c r="C340" s="126">
        <v>2493971.2000000002</v>
      </c>
      <c r="D340" s="126">
        <v>2279971.2000000002</v>
      </c>
      <c r="E340" s="126">
        <v>214000</v>
      </c>
      <c r="F340" s="126"/>
    </row>
    <row r="341" spans="1:6">
      <c r="A341" s="157" t="s">
        <v>374</v>
      </c>
      <c r="B341" s="126">
        <v>2467930</v>
      </c>
      <c r="C341" s="126">
        <v>2467930</v>
      </c>
      <c r="D341" s="126">
        <v>2467930</v>
      </c>
      <c r="E341" s="126">
        <v>0</v>
      </c>
      <c r="F341" s="126"/>
    </row>
    <row r="342" spans="1:6">
      <c r="A342" s="157" t="s">
        <v>363</v>
      </c>
      <c r="B342" s="126">
        <v>2464242</v>
      </c>
      <c r="C342" s="126">
        <v>2464242</v>
      </c>
      <c r="D342" s="126">
        <v>2464242</v>
      </c>
      <c r="E342" s="126">
        <v>0</v>
      </c>
      <c r="F342" s="126"/>
    </row>
    <row r="343" spans="1:6">
      <c r="A343" s="157" t="s">
        <v>391</v>
      </c>
      <c r="B343" s="126">
        <v>2401382</v>
      </c>
      <c r="C343" s="126">
        <v>2401352.06</v>
      </c>
      <c r="D343" s="126">
        <v>2401352.06</v>
      </c>
      <c r="E343" s="126">
        <v>0</v>
      </c>
      <c r="F343" s="126"/>
    </row>
    <row r="344" spans="1:6">
      <c r="A344" s="157" t="s">
        <v>364</v>
      </c>
      <c r="B344" s="126">
        <v>2389682</v>
      </c>
      <c r="C344" s="126">
        <v>2389682</v>
      </c>
      <c r="D344" s="126">
        <v>2389682</v>
      </c>
      <c r="E344" s="126">
        <v>0</v>
      </c>
      <c r="F344" s="126"/>
    </row>
    <row r="345" spans="1:6">
      <c r="A345" s="157" t="s">
        <v>379</v>
      </c>
      <c r="B345" s="126">
        <v>2209572</v>
      </c>
      <c r="C345" s="126">
        <v>2209572</v>
      </c>
      <c r="D345" s="126">
        <v>2209572</v>
      </c>
      <c r="E345" s="126">
        <v>0</v>
      </c>
      <c r="F345" s="126"/>
    </row>
    <row r="346" spans="1:6">
      <c r="A346" s="157" t="s">
        <v>966</v>
      </c>
      <c r="B346" s="126">
        <v>2500000</v>
      </c>
      <c r="C346" s="126">
        <v>2133382.7599999998</v>
      </c>
      <c r="D346" s="126">
        <v>2133382.7599999998</v>
      </c>
      <c r="E346" s="126">
        <v>0</v>
      </c>
      <c r="F346" s="126"/>
    </row>
    <row r="347" spans="1:6">
      <c r="A347" s="157" t="s">
        <v>365</v>
      </c>
      <c r="B347" s="126">
        <v>2007581</v>
      </c>
      <c r="C347" s="126">
        <v>2007581</v>
      </c>
      <c r="D347" s="126">
        <v>2007581</v>
      </c>
      <c r="E347" s="126">
        <v>0</v>
      </c>
      <c r="F347" s="126"/>
    </row>
    <row r="348" spans="1:6">
      <c r="A348" s="157" t="s">
        <v>394</v>
      </c>
      <c r="B348" s="126">
        <v>2000000</v>
      </c>
      <c r="C348" s="126">
        <v>2000000</v>
      </c>
      <c r="D348" s="126">
        <v>2000000</v>
      </c>
      <c r="E348" s="126">
        <v>0</v>
      </c>
      <c r="F348" s="126"/>
    </row>
    <row r="349" spans="1:6">
      <c r="A349" s="157" t="s">
        <v>1135</v>
      </c>
      <c r="B349" s="126">
        <v>2000000</v>
      </c>
      <c r="C349" s="126">
        <v>2000000</v>
      </c>
      <c r="D349" s="126">
        <v>0</v>
      </c>
      <c r="E349" s="126">
        <v>2000000</v>
      </c>
      <c r="F349" s="126"/>
    </row>
    <row r="350" spans="1:6">
      <c r="A350" s="157" t="s">
        <v>960</v>
      </c>
      <c r="B350" s="126">
        <v>2000000</v>
      </c>
      <c r="C350" s="126">
        <v>2000000</v>
      </c>
      <c r="D350" s="126">
        <v>0</v>
      </c>
      <c r="E350" s="126">
        <v>2000000</v>
      </c>
      <c r="F350" s="126"/>
    </row>
    <row r="351" spans="1:6">
      <c r="A351" s="157" t="s">
        <v>973</v>
      </c>
      <c r="B351" s="126">
        <v>2000000</v>
      </c>
      <c r="C351" s="126">
        <v>2000000</v>
      </c>
      <c r="D351" s="126">
        <v>2000000</v>
      </c>
      <c r="E351" s="126">
        <v>0</v>
      </c>
      <c r="F351" s="126"/>
    </row>
    <row r="352" spans="1:6">
      <c r="A352" s="157" t="s">
        <v>1163</v>
      </c>
      <c r="B352" s="126">
        <v>2000000</v>
      </c>
      <c r="C352" s="126">
        <v>2000000</v>
      </c>
      <c r="D352" s="126">
        <v>2000000</v>
      </c>
      <c r="E352" s="126">
        <v>0</v>
      </c>
      <c r="F352" s="126"/>
    </row>
    <row r="353" spans="1:6">
      <c r="A353" s="157" t="s">
        <v>619</v>
      </c>
      <c r="B353" s="126">
        <v>2000000</v>
      </c>
      <c r="C353" s="126">
        <v>2000000</v>
      </c>
      <c r="D353" s="126">
        <v>2000000</v>
      </c>
      <c r="E353" s="126">
        <v>0</v>
      </c>
      <c r="F353" s="126"/>
    </row>
    <row r="354" spans="1:6">
      <c r="A354" s="157" t="s">
        <v>1172</v>
      </c>
      <c r="B354" s="126">
        <v>2000000</v>
      </c>
      <c r="C354" s="126">
        <v>2000000</v>
      </c>
      <c r="D354" s="126">
        <v>2000000</v>
      </c>
      <c r="E354" s="126">
        <v>0</v>
      </c>
      <c r="F354" s="126"/>
    </row>
    <row r="355" spans="1:6">
      <c r="A355" s="157" t="s">
        <v>343</v>
      </c>
      <c r="B355" s="126">
        <v>2825000</v>
      </c>
      <c r="C355" s="126">
        <v>1998735.95</v>
      </c>
      <c r="D355" s="126">
        <v>1198735.95</v>
      </c>
      <c r="E355" s="126">
        <v>800000</v>
      </c>
      <c r="F355" s="126"/>
    </row>
    <row r="356" spans="1:6">
      <c r="A356" s="157" t="s">
        <v>360</v>
      </c>
      <c r="B356" s="126">
        <v>2586550</v>
      </c>
      <c r="C356" s="126">
        <v>1911579.06</v>
      </c>
      <c r="D356" s="126">
        <v>1911579.06</v>
      </c>
      <c r="E356" s="126">
        <v>0</v>
      </c>
      <c r="F356" s="126"/>
    </row>
    <row r="357" spans="1:6">
      <c r="A357" s="157" t="s">
        <v>411</v>
      </c>
      <c r="B357" s="126">
        <v>5370906.1500000004</v>
      </c>
      <c r="C357" s="126">
        <v>1891185.7599999998</v>
      </c>
      <c r="D357" s="126">
        <v>1891185.7599999998</v>
      </c>
      <c r="E357" s="126">
        <v>0</v>
      </c>
      <c r="F357" s="126"/>
    </row>
    <row r="358" spans="1:6">
      <c r="A358" s="157" t="s">
        <v>340</v>
      </c>
      <c r="B358" s="126">
        <v>3624969</v>
      </c>
      <c r="C358" s="126">
        <v>1872642.29</v>
      </c>
      <c r="D358" s="126">
        <v>1872642.29</v>
      </c>
      <c r="E358" s="126">
        <v>0</v>
      </c>
      <c r="F358" s="126"/>
    </row>
    <row r="359" spans="1:6">
      <c r="A359" s="157" t="s">
        <v>371</v>
      </c>
      <c r="B359" s="126">
        <v>1802687</v>
      </c>
      <c r="C359" s="126">
        <v>1802685</v>
      </c>
      <c r="D359" s="126">
        <v>1802685</v>
      </c>
      <c r="E359" s="126">
        <v>0</v>
      </c>
      <c r="F359" s="126"/>
    </row>
    <row r="360" spans="1:6">
      <c r="A360" s="157" t="s">
        <v>585</v>
      </c>
      <c r="B360" s="126">
        <v>1800000</v>
      </c>
      <c r="C360" s="126">
        <v>1800000</v>
      </c>
      <c r="D360" s="126">
        <v>1721448.4</v>
      </c>
      <c r="E360" s="126">
        <v>78551.600000000006</v>
      </c>
      <c r="F360" s="126"/>
    </row>
    <row r="361" spans="1:6">
      <c r="A361" s="157" t="s">
        <v>373</v>
      </c>
      <c r="B361" s="126">
        <v>1767626</v>
      </c>
      <c r="C361" s="126">
        <v>1767626</v>
      </c>
      <c r="D361" s="126">
        <v>323987.86</v>
      </c>
      <c r="E361" s="126">
        <v>1443638.14</v>
      </c>
      <c r="F361" s="126"/>
    </row>
    <row r="362" spans="1:6">
      <c r="A362" s="157" t="s">
        <v>376</v>
      </c>
      <c r="B362" s="126">
        <v>1727215</v>
      </c>
      <c r="C362" s="126">
        <v>1727215</v>
      </c>
      <c r="D362" s="126">
        <v>1727215</v>
      </c>
      <c r="E362" s="126">
        <v>0</v>
      </c>
      <c r="F362" s="126"/>
    </row>
    <row r="363" spans="1:6">
      <c r="A363" s="157" t="s">
        <v>378</v>
      </c>
      <c r="B363" s="126">
        <v>1700000</v>
      </c>
      <c r="C363" s="126">
        <v>1700000</v>
      </c>
      <c r="D363" s="126">
        <v>1700000</v>
      </c>
      <c r="E363" s="126">
        <v>0</v>
      </c>
      <c r="F363" s="126"/>
    </row>
    <row r="364" spans="1:6">
      <c r="A364" s="157" t="s">
        <v>380</v>
      </c>
      <c r="B364" s="126">
        <v>1679723</v>
      </c>
      <c r="C364" s="126">
        <v>1679723</v>
      </c>
      <c r="D364" s="126">
        <v>0</v>
      </c>
      <c r="E364" s="126">
        <v>1679723</v>
      </c>
      <c r="F364" s="126"/>
    </row>
    <row r="365" spans="1:6">
      <c r="A365" s="157" t="s">
        <v>383</v>
      </c>
      <c r="B365" s="126">
        <v>1600000</v>
      </c>
      <c r="C365" s="126">
        <v>1600000</v>
      </c>
      <c r="D365" s="126">
        <v>0</v>
      </c>
      <c r="E365" s="126">
        <v>1600000</v>
      </c>
      <c r="F365" s="126"/>
    </row>
    <row r="366" spans="1:6">
      <c r="A366" s="157" t="s">
        <v>377</v>
      </c>
      <c r="B366" s="126">
        <v>5220000</v>
      </c>
      <c r="C366" s="126">
        <v>1548667.92</v>
      </c>
      <c r="D366" s="126">
        <v>1105111.21</v>
      </c>
      <c r="E366" s="126">
        <v>443556.71</v>
      </c>
      <c r="F366" s="126"/>
    </row>
    <row r="367" spans="1:6">
      <c r="A367" s="157" t="s">
        <v>601</v>
      </c>
      <c r="B367" s="126">
        <v>1500000</v>
      </c>
      <c r="C367" s="126">
        <v>1500000</v>
      </c>
      <c r="D367" s="126">
        <v>1500000</v>
      </c>
      <c r="E367" s="126">
        <v>0</v>
      </c>
      <c r="F367" s="126"/>
    </row>
    <row r="368" spans="1:6">
      <c r="A368" s="157" t="s">
        <v>499</v>
      </c>
      <c r="B368" s="126">
        <v>1500000</v>
      </c>
      <c r="C368" s="126">
        <v>1499999.54</v>
      </c>
      <c r="D368" s="126">
        <v>1499999.54</v>
      </c>
      <c r="E368" s="126">
        <v>0</v>
      </c>
      <c r="F368" s="126"/>
    </row>
    <row r="369" spans="1:6">
      <c r="A369" s="157" t="s">
        <v>400</v>
      </c>
      <c r="B369" s="126">
        <v>5785133</v>
      </c>
      <c r="C369" s="126">
        <v>1483854.13</v>
      </c>
      <c r="D369" s="126">
        <v>0</v>
      </c>
      <c r="E369" s="126">
        <v>1483854.13</v>
      </c>
      <c r="F369" s="126"/>
    </row>
    <row r="370" spans="1:6">
      <c r="A370" s="157" t="s">
        <v>979</v>
      </c>
      <c r="B370" s="126">
        <v>2000000</v>
      </c>
      <c r="C370" s="126">
        <v>1475000</v>
      </c>
      <c r="D370" s="126">
        <v>1475000</v>
      </c>
      <c r="E370" s="126">
        <v>0</v>
      </c>
      <c r="F370" s="126"/>
    </row>
    <row r="371" spans="1:6">
      <c r="A371" s="157" t="s">
        <v>390</v>
      </c>
      <c r="B371" s="126">
        <v>1366634</v>
      </c>
      <c r="C371" s="126">
        <v>1366634</v>
      </c>
      <c r="D371" s="126">
        <v>1366630</v>
      </c>
      <c r="E371" s="126">
        <v>4</v>
      </c>
      <c r="F371" s="126"/>
    </row>
    <row r="372" spans="1:6">
      <c r="A372" s="157" t="s">
        <v>388</v>
      </c>
      <c r="B372" s="126">
        <v>1337321</v>
      </c>
      <c r="C372" s="126">
        <v>1337321</v>
      </c>
      <c r="D372" s="126">
        <v>1337321</v>
      </c>
      <c r="E372" s="126">
        <v>0</v>
      </c>
      <c r="F372" s="126"/>
    </row>
    <row r="373" spans="1:6">
      <c r="A373" s="157" t="s">
        <v>375</v>
      </c>
      <c r="B373" s="126">
        <v>1200000</v>
      </c>
      <c r="C373" s="126">
        <v>1200000</v>
      </c>
      <c r="D373" s="126">
        <v>0</v>
      </c>
      <c r="E373" s="126">
        <v>1200000</v>
      </c>
      <c r="F373" s="126"/>
    </row>
    <row r="374" spans="1:6">
      <c r="A374" s="157" t="s">
        <v>351</v>
      </c>
      <c r="B374" s="126">
        <v>1200000</v>
      </c>
      <c r="C374" s="126">
        <v>1200000</v>
      </c>
      <c r="D374" s="126">
        <v>1200000</v>
      </c>
      <c r="E374" s="126">
        <v>0</v>
      </c>
      <c r="F374" s="126"/>
    </row>
    <row r="375" spans="1:6">
      <c r="A375" s="157" t="s">
        <v>399</v>
      </c>
      <c r="B375" s="126">
        <v>1169660</v>
      </c>
      <c r="C375" s="126">
        <v>1169660</v>
      </c>
      <c r="D375" s="126">
        <v>1169660</v>
      </c>
      <c r="E375" s="126">
        <v>0</v>
      </c>
      <c r="F375" s="126"/>
    </row>
    <row r="376" spans="1:6">
      <c r="A376" s="157" t="s">
        <v>392</v>
      </c>
      <c r="B376" s="126">
        <v>1110000</v>
      </c>
      <c r="C376" s="126">
        <v>1110000</v>
      </c>
      <c r="D376" s="126">
        <v>1110000</v>
      </c>
      <c r="E376" s="126">
        <v>0</v>
      </c>
      <c r="F376" s="126"/>
    </row>
    <row r="377" spans="1:6">
      <c r="A377" s="157" t="s">
        <v>393</v>
      </c>
      <c r="B377" s="126">
        <v>1108708</v>
      </c>
      <c r="C377" s="126">
        <v>1108708</v>
      </c>
      <c r="D377" s="126">
        <v>1108708</v>
      </c>
      <c r="E377" s="126">
        <v>0</v>
      </c>
      <c r="F377" s="126"/>
    </row>
    <row r="378" spans="1:6">
      <c r="A378" s="157" t="s">
        <v>872</v>
      </c>
      <c r="B378" s="126">
        <v>1090019</v>
      </c>
      <c r="C378" s="126">
        <v>1090019</v>
      </c>
      <c r="D378" s="126">
        <v>0</v>
      </c>
      <c r="E378" s="126">
        <v>1090019</v>
      </c>
      <c r="F378" s="126"/>
    </row>
    <row r="379" spans="1:6">
      <c r="A379" s="157" t="s">
        <v>968</v>
      </c>
      <c r="B379" s="126">
        <v>1083582</v>
      </c>
      <c r="C379" s="126">
        <v>1083582</v>
      </c>
      <c r="D379" s="126">
        <v>0</v>
      </c>
      <c r="E379" s="126">
        <v>1083582</v>
      </c>
      <c r="F379" s="126"/>
    </row>
    <row r="380" spans="1:6">
      <c r="A380" s="157" t="s">
        <v>977</v>
      </c>
      <c r="B380" s="126">
        <v>1061600</v>
      </c>
      <c r="C380" s="126">
        <v>1061600</v>
      </c>
      <c r="D380" s="126">
        <v>1061600</v>
      </c>
      <c r="E380" s="126">
        <v>0</v>
      </c>
      <c r="F380" s="126"/>
    </row>
    <row r="381" spans="1:6">
      <c r="A381" s="157" t="s">
        <v>473</v>
      </c>
      <c r="B381" s="126">
        <v>1100000</v>
      </c>
      <c r="C381" s="126">
        <v>1000000</v>
      </c>
      <c r="D381" s="126">
        <v>1000000</v>
      </c>
      <c r="E381" s="126">
        <v>0</v>
      </c>
      <c r="F381" s="126"/>
    </row>
    <row r="382" spans="1:6">
      <c r="A382" s="157" t="s">
        <v>366</v>
      </c>
      <c r="B382" s="126">
        <v>1000000</v>
      </c>
      <c r="C382" s="126">
        <v>1000000</v>
      </c>
      <c r="D382" s="126">
        <v>1000000</v>
      </c>
      <c r="E382" s="126">
        <v>0</v>
      </c>
      <c r="F382" s="126"/>
    </row>
    <row r="383" spans="1:6">
      <c r="A383" s="157" t="s">
        <v>869</v>
      </c>
      <c r="B383" s="126">
        <v>1000000</v>
      </c>
      <c r="C383" s="126">
        <v>1000000</v>
      </c>
      <c r="D383" s="126">
        <v>0</v>
      </c>
      <c r="E383" s="126">
        <v>1000000</v>
      </c>
      <c r="F383" s="126"/>
    </row>
    <row r="384" spans="1:6">
      <c r="A384" s="157" t="s">
        <v>1117</v>
      </c>
      <c r="B384" s="126">
        <v>1000000</v>
      </c>
      <c r="C384" s="126">
        <v>1000000</v>
      </c>
      <c r="D384" s="126">
        <v>0</v>
      </c>
      <c r="E384" s="126">
        <v>1000000</v>
      </c>
      <c r="F384" s="126"/>
    </row>
    <row r="385" spans="1:6">
      <c r="A385" s="157" t="s">
        <v>395</v>
      </c>
      <c r="B385" s="126">
        <v>1000000</v>
      </c>
      <c r="C385" s="126">
        <v>1000000</v>
      </c>
      <c r="D385" s="126">
        <v>1000000</v>
      </c>
      <c r="E385" s="126">
        <v>0</v>
      </c>
      <c r="F385" s="126"/>
    </row>
    <row r="386" spans="1:6">
      <c r="A386" s="157" t="s">
        <v>555</v>
      </c>
      <c r="B386" s="126">
        <v>1000000</v>
      </c>
      <c r="C386" s="126">
        <v>1000000</v>
      </c>
      <c r="D386" s="126">
        <v>1000000</v>
      </c>
      <c r="E386" s="126">
        <v>0</v>
      </c>
      <c r="F386" s="126"/>
    </row>
    <row r="387" spans="1:6">
      <c r="A387" s="157" t="s">
        <v>556</v>
      </c>
      <c r="B387" s="126">
        <v>1000000</v>
      </c>
      <c r="C387" s="126">
        <v>1000000</v>
      </c>
      <c r="D387" s="126">
        <v>1000000</v>
      </c>
      <c r="E387" s="126">
        <v>0</v>
      </c>
      <c r="F387" s="126"/>
    </row>
    <row r="388" spans="1:6">
      <c r="A388" s="157" t="s">
        <v>1127</v>
      </c>
      <c r="B388" s="126">
        <v>1000000</v>
      </c>
      <c r="C388" s="126">
        <v>1000000</v>
      </c>
      <c r="D388" s="126">
        <v>1000000</v>
      </c>
      <c r="E388" s="126">
        <v>0</v>
      </c>
      <c r="F388" s="126"/>
    </row>
    <row r="389" spans="1:6">
      <c r="A389" s="157" t="s">
        <v>959</v>
      </c>
      <c r="B389" s="126">
        <v>1000000</v>
      </c>
      <c r="C389" s="126">
        <v>1000000</v>
      </c>
      <c r="D389" s="126">
        <v>994223.18</v>
      </c>
      <c r="E389" s="126">
        <v>5776.82</v>
      </c>
      <c r="F389" s="126"/>
    </row>
    <row r="390" spans="1:6">
      <c r="A390" s="157" t="s">
        <v>562</v>
      </c>
      <c r="B390" s="126">
        <v>1000000</v>
      </c>
      <c r="C390" s="126">
        <v>1000000</v>
      </c>
      <c r="D390" s="126">
        <v>0</v>
      </c>
      <c r="E390" s="126">
        <v>1000000</v>
      </c>
      <c r="F390" s="126"/>
    </row>
    <row r="391" spans="1:6">
      <c r="A391" s="157" t="s">
        <v>964</v>
      </c>
      <c r="B391" s="126">
        <v>1000000</v>
      </c>
      <c r="C391" s="126">
        <v>1000000</v>
      </c>
      <c r="D391" s="126">
        <v>0</v>
      </c>
      <c r="E391" s="126">
        <v>1000000</v>
      </c>
      <c r="F391" s="126"/>
    </row>
    <row r="392" spans="1:6">
      <c r="A392" s="157" t="s">
        <v>608</v>
      </c>
      <c r="B392" s="126">
        <v>1000000</v>
      </c>
      <c r="C392" s="126">
        <v>1000000</v>
      </c>
      <c r="D392" s="126">
        <v>1000000</v>
      </c>
      <c r="E392" s="126">
        <v>0</v>
      </c>
      <c r="F392" s="126"/>
    </row>
    <row r="393" spans="1:6">
      <c r="A393" s="157" t="s">
        <v>433</v>
      </c>
      <c r="B393" s="126">
        <v>999049</v>
      </c>
      <c r="C393" s="126">
        <v>999049</v>
      </c>
      <c r="D393" s="126">
        <v>999049</v>
      </c>
      <c r="E393" s="126">
        <v>0</v>
      </c>
      <c r="F393" s="126"/>
    </row>
    <row r="394" spans="1:6">
      <c r="A394" s="157" t="s">
        <v>236</v>
      </c>
      <c r="B394" s="126">
        <v>991723</v>
      </c>
      <c r="C394" s="126">
        <v>991723</v>
      </c>
      <c r="D394" s="126">
        <v>991723</v>
      </c>
      <c r="E394" s="126">
        <v>0</v>
      </c>
      <c r="F394" s="126"/>
    </row>
    <row r="395" spans="1:6">
      <c r="A395" s="157" t="s">
        <v>436</v>
      </c>
      <c r="B395" s="126">
        <v>1000000</v>
      </c>
      <c r="C395" s="126">
        <v>989469.1</v>
      </c>
      <c r="D395" s="126">
        <v>989469.1</v>
      </c>
      <c r="E395" s="126">
        <v>0</v>
      </c>
      <c r="F395" s="126"/>
    </row>
    <row r="396" spans="1:6">
      <c r="A396" s="157" t="s">
        <v>581</v>
      </c>
      <c r="B396" s="126">
        <v>2711140</v>
      </c>
      <c r="C396" s="126">
        <v>984695.85</v>
      </c>
      <c r="D396" s="126">
        <v>984695.85</v>
      </c>
      <c r="E396" s="126">
        <v>0</v>
      </c>
      <c r="F396" s="126"/>
    </row>
    <row r="397" spans="1:6">
      <c r="A397" s="157" t="s">
        <v>423</v>
      </c>
      <c r="B397" s="126">
        <v>1102500</v>
      </c>
      <c r="C397" s="126">
        <v>941402.4</v>
      </c>
      <c r="D397" s="126">
        <v>941402.4</v>
      </c>
      <c r="E397" s="126">
        <v>0</v>
      </c>
      <c r="F397" s="126"/>
    </row>
    <row r="398" spans="1:6">
      <c r="A398" s="157" t="s">
        <v>384</v>
      </c>
      <c r="B398" s="126">
        <v>1422133</v>
      </c>
      <c r="C398" s="126">
        <v>922132.61</v>
      </c>
      <c r="D398" s="126">
        <v>688731.1</v>
      </c>
      <c r="E398" s="126">
        <v>233401.51</v>
      </c>
      <c r="F398" s="126"/>
    </row>
    <row r="399" spans="1:6">
      <c r="A399" s="157" t="s">
        <v>403</v>
      </c>
      <c r="B399" s="126">
        <v>900000</v>
      </c>
      <c r="C399" s="126">
        <v>900000</v>
      </c>
      <c r="D399" s="126">
        <v>900000</v>
      </c>
      <c r="E399" s="126">
        <v>0</v>
      </c>
      <c r="F399" s="126"/>
    </row>
    <row r="400" spans="1:6">
      <c r="A400" s="157" t="s">
        <v>600</v>
      </c>
      <c r="B400" s="126">
        <v>900000</v>
      </c>
      <c r="C400" s="126">
        <v>900000</v>
      </c>
      <c r="D400" s="126">
        <v>900000</v>
      </c>
      <c r="E400" s="126">
        <v>0</v>
      </c>
      <c r="F400" s="126"/>
    </row>
    <row r="401" spans="1:6">
      <c r="A401" s="157" t="s">
        <v>404</v>
      </c>
      <c r="B401" s="126">
        <v>872622</v>
      </c>
      <c r="C401" s="126">
        <v>872622</v>
      </c>
      <c r="D401" s="126">
        <v>872622</v>
      </c>
      <c r="E401" s="126">
        <v>0</v>
      </c>
      <c r="F401" s="126"/>
    </row>
    <row r="402" spans="1:6">
      <c r="A402" s="157" t="s">
        <v>405</v>
      </c>
      <c r="B402" s="126">
        <v>824900</v>
      </c>
      <c r="C402" s="126">
        <v>824900</v>
      </c>
      <c r="D402" s="126">
        <v>824900</v>
      </c>
      <c r="E402" s="126">
        <v>0</v>
      </c>
      <c r="F402" s="126"/>
    </row>
    <row r="403" spans="1:6">
      <c r="A403" s="157" t="s">
        <v>389</v>
      </c>
      <c r="B403" s="126">
        <v>1358000</v>
      </c>
      <c r="C403" s="126">
        <v>823162.79</v>
      </c>
      <c r="D403" s="126">
        <v>823162.79</v>
      </c>
      <c r="E403" s="126">
        <v>0</v>
      </c>
      <c r="F403" s="126"/>
    </row>
    <row r="404" spans="1:6">
      <c r="A404" s="157" t="s">
        <v>639</v>
      </c>
      <c r="B404" s="126">
        <v>1103000</v>
      </c>
      <c r="C404" s="126">
        <v>813509.04</v>
      </c>
      <c r="D404" s="126">
        <v>3509.04</v>
      </c>
      <c r="E404" s="126">
        <v>810000</v>
      </c>
      <c r="F404" s="126"/>
    </row>
    <row r="405" spans="1:6">
      <c r="A405" s="157" t="s">
        <v>271</v>
      </c>
      <c r="B405" s="126">
        <v>12479124</v>
      </c>
      <c r="C405" s="126">
        <v>784729.56</v>
      </c>
      <c r="D405" s="126">
        <v>784729.56</v>
      </c>
      <c r="E405" s="126">
        <v>0</v>
      </c>
      <c r="F405" s="126"/>
    </row>
    <row r="406" spans="1:6">
      <c r="A406" s="157" t="s">
        <v>419</v>
      </c>
      <c r="B406" s="126">
        <v>783685</v>
      </c>
      <c r="C406" s="126">
        <v>782793</v>
      </c>
      <c r="D406" s="126">
        <v>782793</v>
      </c>
      <c r="E406" s="126">
        <v>0</v>
      </c>
      <c r="F406" s="126"/>
    </row>
    <row r="407" spans="1:6">
      <c r="A407" s="157" t="s">
        <v>414</v>
      </c>
      <c r="B407" s="126">
        <v>765551</v>
      </c>
      <c r="C407" s="126">
        <v>765551</v>
      </c>
      <c r="D407" s="126">
        <v>0</v>
      </c>
      <c r="E407" s="126">
        <v>765551</v>
      </c>
      <c r="F407" s="126"/>
    </row>
    <row r="408" spans="1:6">
      <c r="A408" s="157" t="s">
        <v>382</v>
      </c>
      <c r="B408" s="126">
        <v>1032988</v>
      </c>
      <c r="C408" s="126">
        <v>757092.36</v>
      </c>
      <c r="D408" s="126">
        <v>757092.36</v>
      </c>
      <c r="E408" s="126">
        <v>0</v>
      </c>
      <c r="F408" s="126"/>
    </row>
    <row r="409" spans="1:6">
      <c r="A409" s="157" t="s">
        <v>1115</v>
      </c>
      <c r="B409" s="126">
        <v>706263</v>
      </c>
      <c r="C409" s="126">
        <v>706263</v>
      </c>
      <c r="D409" s="126">
        <v>706263</v>
      </c>
      <c r="E409" s="126">
        <v>0</v>
      </c>
      <c r="F409" s="126"/>
    </row>
    <row r="410" spans="1:6">
      <c r="A410" s="157" t="s">
        <v>1116</v>
      </c>
      <c r="B410" s="126">
        <v>704000</v>
      </c>
      <c r="C410" s="126">
        <v>704000</v>
      </c>
      <c r="D410" s="126">
        <v>704000</v>
      </c>
      <c r="E410" s="126">
        <v>0</v>
      </c>
      <c r="F410" s="126"/>
    </row>
    <row r="411" spans="1:6">
      <c r="A411" s="157" t="s">
        <v>408</v>
      </c>
      <c r="B411" s="126">
        <v>696254</v>
      </c>
      <c r="C411" s="126">
        <v>696254</v>
      </c>
      <c r="D411" s="126">
        <v>696254</v>
      </c>
      <c r="E411" s="126">
        <v>0</v>
      </c>
      <c r="F411" s="126"/>
    </row>
    <row r="412" spans="1:6">
      <c r="A412" s="157" t="s">
        <v>449</v>
      </c>
      <c r="B412" s="126">
        <v>683780</v>
      </c>
      <c r="C412" s="126">
        <v>671615.1</v>
      </c>
      <c r="D412" s="126">
        <v>0</v>
      </c>
      <c r="E412" s="126">
        <v>671615.1</v>
      </c>
      <c r="F412" s="126"/>
    </row>
    <row r="413" spans="1:6">
      <c r="A413" s="157" t="s">
        <v>300</v>
      </c>
      <c r="B413" s="126">
        <v>3000000</v>
      </c>
      <c r="C413" s="126">
        <v>659627.81000000006</v>
      </c>
      <c r="D413" s="126">
        <v>659627.81000000006</v>
      </c>
      <c r="E413" s="126">
        <v>0</v>
      </c>
      <c r="F413" s="126"/>
    </row>
    <row r="414" spans="1:6">
      <c r="A414" s="157" t="s">
        <v>406</v>
      </c>
      <c r="B414" s="126">
        <v>656646</v>
      </c>
      <c r="C414" s="126">
        <v>656646</v>
      </c>
      <c r="D414" s="126">
        <v>656646</v>
      </c>
      <c r="E414" s="126">
        <v>0</v>
      </c>
      <c r="F414" s="126"/>
    </row>
    <row r="415" spans="1:6">
      <c r="A415" s="157" t="s">
        <v>953</v>
      </c>
      <c r="B415" s="126">
        <v>600000</v>
      </c>
      <c r="C415" s="126">
        <v>600000</v>
      </c>
      <c r="D415" s="126">
        <v>600000</v>
      </c>
      <c r="E415" s="126">
        <v>0</v>
      </c>
      <c r="F415" s="126"/>
    </row>
    <row r="416" spans="1:6">
      <c r="A416" s="157" t="s">
        <v>412</v>
      </c>
      <c r="B416" s="126">
        <v>600000</v>
      </c>
      <c r="C416" s="126">
        <v>600000</v>
      </c>
      <c r="D416" s="126">
        <v>600000</v>
      </c>
      <c r="E416" s="126">
        <v>0</v>
      </c>
      <c r="F416" s="126"/>
    </row>
    <row r="417" spans="1:6">
      <c r="A417" s="157" t="s">
        <v>549</v>
      </c>
      <c r="B417" s="126">
        <v>563724.85</v>
      </c>
      <c r="C417" s="126">
        <v>563724.80999999994</v>
      </c>
      <c r="D417" s="126">
        <v>375649.81</v>
      </c>
      <c r="E417" s="126">
        <v>188075</v>
      </c>
      <c r="F417" s="126"/>
    </row>
    <row r="418" spans="1:6">
      <c r="A418" s="157" t="s">
        <v>416</v>
      </c>
      <c r="B418" s="126">
        <v>544317</v>
      </c>
      <c r="C418" s="126">
        <v>544317</v>
      </c>
      <c r="D418" s="126">
        <v>544315</v>
      </c>
      <c r="E418" s="126">
        <v>2</v>
      </c>
      <c r="F418" s="126"/>
    </row>
    <row r="419" spans="1:6">
      <c r="A419" s="157" t="s">
        <v>975</v>
      </c>
      <c r="B419" s="126">
        <v>542422</v>
      </c>
      <c r="C419" s="126">
        <v>542422</v>
      </c>
      <c r="D419" s="126">
        <v>542422</v>
      </c>
      <c r="E419" s="126">
        <v>0</v>
      </c>
      <c r="F419" s="126"/>
    </row>
    <row r="420" spans="1:6">
      <c r="A420" s="157" t="s">
        <v>415</v>
      </c>
      <c r="B420" s="126">
        <v>592856</v>
      </c>
      <c r="C420" s="126">
        <v>535464.48</v>
      </c>
      <c r="D420" s="126">
        <v>535464.48</v>
      </c>
      <c r="E420" s="126">
        <v>0</v>
      </c>
      <c r="F420" s="126"/>
    </row>
    <row r="421" spans="1:6">
      <c r="A421" s="157" t="s">
        <v>418</v>
      </c>
      <c r="B421" s="126">
        <v>534544</v>
      </c>
      <c r="C421" s="126">
        <v>534544</v>
      </c>
      <c r="D421" s="126">
        <v>534544</v>
      </c>
      <c r="E421" s="126">
        <v>0</v>
      </c>
      <c r="F421" s="126"/>
    </row>
    <row r="422" spans="1:6">
      <c r="A422" s="157" t="s">
        <v>420</v>
      </c>
      <c r="B422" s="126">
        <v>773213</v>
      </c>
      <c r="C422" s="126">
        <v>506682.27</v>
      </c>
      <c r="D422" s="126">
        <v>391922.35</v>
      </c>
      <c r="E422" s="126">
        <v>114759.92</v>
      </c>
      <c r="F422" s="126"/>
    </row>
    <row r="423" spans="1:6">
      <c r="A423" s="157" t="s">
        <v>548</v>
      </c>
      <c r="B423" s="126">
        <v>500000</v>
      </c>
      <c r="C423" s="126">
        <v>500000</v>
      </c>
      <c r="D423" s="126">
        <v>500000</v>
      </c>
      <c r="E423" s="126">
        <v>0</v>
      </c>
      <c r="F423" s="126"/>
    </row>
    <row r="424" spans="1:6">
      <c r="A424" s="157" t="s">
        <v>424</v>
      </c>
      <c r="B424" s="126">
        <v>500000</v>
      </c>
      <c r="C424" s="126">
        <v>500000</v>
      </c>
      <c r="D424" s="126">
        <v>0</v>
      </c>
      <c r="E424" s="126">
        <v>500000</v>
      </c>
      <c r="F424" s="126"/>
    </row>
    <row r="425" spans="1:6">
      <c r="A425" s="157" t="s">
        <v>1154</v>
      </c>
      <c r="B425" s="126">
        <v>500000</v>
      </c>
      <c r="C425" s="126">
        <v>500000</v>
      </c>
      <c r="D425" s="126">
        <v>0</v>
      </c>
      <c r="E425" s="126">
        <v>500000</v>
      </c>
      <c r="F425" s="126"/>
    </row>
    <row r="426" spans="1:6">
      <c r="A426" s="157" t="s">
        <v>969</v>
      </c>
      <c r="B426" s="126">
        <v>500000</v>
      </c>
      <c r="C426" s="126">
        <v>500000</v>
      </c>
      <c r="D426" s="126">
        <v>500000</v>
      </c>
      <c r="E426" s="126">
        <v>0</v>
      </c>
      <c r="F426" s="126"/>
    </row>
    <row r="427" spans="1:6">
      <c r="A427" s="157" t="s">
        <v>972</v>
      </c>
      <c r="B427" s="126">
        <v>500000</v>
      </c>
      <c r="C427" s="126">
        <v>500000</v>
      </c>
      <c r="D427" s="126">
        <v>500000</v>
      </c>
      <c r="E427" s="126">
        <v>0</v>
      </c>
      <c r="F427" s="126"/>
    </row>
    <row r="428" spans="1:6">
      <c r="A428" s="157" t="s">
        <v>605</v>
      </c>
      <c r="B428" s="126">
        <v>500000</v>
      </c>
      <c r="C428" s="126">
        <v>500000</v>
      </c>
      <c r="D428" s="126">
        <v>500000</v>
      </c>
      <c r="E428" s="126">
        <v>0</v>
      </c>
      <c r="F428" s="126"/>
    </row>
    <row r="429" spans="1:6">
      <c r="A429" s="157" t="s">
        <v>1173</v>
      </c>
      <c r="B429" s="126">
        <v>500000</v>
      </c>
      <c r="C429" s="126">
        <v>500000</v>
      </c>
      <c r="D429" s="126">
        <v>500000</v>
      </c>
      <c r="E429" s="126">
        <v>0</v>
      </c>
      <c r="F429" s="126"/>
    </row>
    <row r="430" spans="1:6">
      <c r="A430" s="157" t="s">
        <v>429</v>
      </c>
      <c r="B430" s="126">
        <v>496648</v>
      </c>
      <c r="C430" s="126">
        <v>496648</v>
      </c>
      <c r="D430" s="126">
        <v>496648</v>
      </c>
      <c r="E430" s="126">
        <v>0</v>
      </c>
      <c r="F430" s="126"/>
    </row>
    <row r="431" spans="1:6">
      <c r="A431" s="157" t="s">
        <v>425</v>
      </c>
      <c r="B431" s="126">
        <v>496214</v>
      </c>
      <c r="C431" s="126">
        <v>496214</v>
      </c>
      <c r="D431" s="126">
        <v>0</v>
      </c>
      <c r="E431" s="126">
        <v>496214</v>
      </c>
      <c r="F431" s="126"/>
    </row>
    <row r="432" spans="1:6">
      <c r="A432" s="157" t="s">
        <v>552</v>
      </c>
      <c r="B432" s="126">
        <v>485070</v>
      </c>
      <c r="C432" s="126">
        <v>485070</v>
      </c>
      <c r="D432" s="126">
        <v>485070</v>
      </c>
      <c r="E432" s="126">
        <v>0</v>
      </c>
      <c r="F432" s="126"/>
    </row>
    <row r="433" spans="1:6">
      <c r="A433" s="157" t="s">
        <v>426</v>
      </c>
      <c r="B433" s="126">
        <v>578519</v>
      </c>
      <c r="C433" s="126">
        <v>454349.29</v>
      </c>
      <c r="D433" s="126">
        <v>333910.3</v>
      </c>
      <c r="E433" s="126">
        <v>120438.99</v>
      </c>
      <c r="F433" s="126"/>
    </row>
    <row r="434" spans="1:6">
      <c r="A434" s="157" t="s">
        <v>602</v>
      </c>
      <c r="B434" s="126">
        <v>450000</v>
      </c>
      <c r="C434" s="126">
        <v>450000</v>
      </c>
      <c r="D434" s="126">
        <v>450000</v>
      </c>
      <c r="E434" s="126">
        <v>0</v>
      </c>
      <c r="F434" s="126"/>
    </row>
    <row r="435" spans="1:6">
      <c r="A435" s="157" t="s">
        <v>323</v>
      </c>
      <c r="B435" s="126">
        <v>432391</v>
      </c>
      <c r="C435" s="126">
        <v>432391</v>
      </c>
      <c r="D435" s="126">
        <v>432391</v>
      </c>
      <c r="E435" s="126">
        <v>0</v>
      </c>
      <c r="F435" s="126"/>
    </row>
    <row r="436" spans="1:6">
      <c r="A436" s="157" t="s">
        <v>361</v>
      </c>
      <c r="B436" s="126">
        <v>410626</v>
      </c>
      <c r="C436" s="126">
        <v>410625.19</v>
      </c>
      <c r="D436" s="126">
        <v>410625.19</v>
      </c>
      <c r="E436" s="126">
        <v>0</v>
      </c>
      <c r="F436" s="126"/>
    </row>
    <row r="437" spans="1:6">
      <c r="A437" s="157" t="s">
        <v>410</v>
      </c>
      <c r="B437" s="126">
        <v>700000</v>
      </c>
      <c r="C437" s="126">
        <v>402900</v>
      </c>
      <c r="D437" s="126">
        <v>402900</v>
      </c>
      <c r="E437" s="126">
        <v>0</v>
      </c>
      <c r="F437" s="126"/>
    </row>
    <row r="438" spans="1:6">
      <c r="A438" s="157" t="s">
        <v>438</v>
      </c>
      <c r="B438" s="126">
        <v>419277</v>
      </c>
      <c r="C438" s="126">
        <v>363324.06</v>
      </c>
      <c r="D438" s="126">
        <v>208475.14</v>
      </c>
      <c r="E438" s="126">
        <v>154848.92000000001</v>
      </c>
      <c r="F438" s="126"/>
    </row>
    <row r="439" spans="1:6">
      <c r="A439" s="157" t="s">
        <v>641</v>
      </c>
      <c r="B439" s="126">
        <v>355000</v>
      </c>
      <c r="C439" s="126">
        <v>355000</v>
      </c>
      <c r="D439" s="126">
        <v>274464.3</v>
      </c>
      <c r="E439" s="126">
        <v>80535.7</v>
      </c>
      <c r="F439" s="126"/>
    </row>
    <row r="440" spans="1:6">
      <c r="A440" s="157" t="s">
        <v>434</v>
      </c>
      <c r="B440" s="126">
        <v>320000</v>
      </c>
      <c r="C440" s="126">
        <v>320000</v>
      </c>
      <c r="D440" s="126">
        <v>320000</v>
      </c>
      <c r="E440" s="126">
        <v>0</v>
      </c>
      <c r="F440" s="126"/>
    </row>
    <row r="441" spans="1:6">
      <c r="A441" s="157" t="s">
        <v>873</v>
      </c>
      <c r="B441" s="126">
        <v>303473</v>
      </c>
      <c r="C441" s="126">
        <v>303472.83</v>
      </c>
      <c r="D441" s="126">
        <v>303472.83</v>
      </c>
      <c r="E441" s="126">
        <v>0</v>
      </c>
      <c r="F441" s="126"/>
    </row>
    <row r="442" spans="1:6">
      <c r="A442" s="157" t="s">
        <v>1113</v>
      </c>
      <c r="B442" s="126">
        <v>300000</v>
      </c>
      <c r="C442" s="126">
        <v>300000</v>
      </c>
      <c r="D442" s="126">
        <v>150000</v>
      </c>
      <c r="E442" s="126">
        <v>150000</v>
      </c>
      <c r="F442" s="126"/>
    </row>
    <row r="443" spans="1:6">
      <c r="A443" s="157" t="s">
        <v>954</v>
      </c>
      <c r="B443" s="126">
        <v>300000</v>
      </c>
      <c r="C443" s="126">
        <v>300000</v>
      </c>
      <c r="D443" s="126">
        <v>300000</v>
      </c>
      <c r="E443" s="126">
        <v>0</v>
      </c>
      <c r="F443" s="126"/>
    </row>
    <row r="444" spans="1:6">
      <c r="A444" s="157" t="s">
        <v>1153</v>
      </c>
      <c r="B444" s="126">
        <v>300000</v>
      </c>
      <c r="C444" s="126">
        <v>300000</v>
      </c>
      <c r="D444" s="126">
        <v>0</v>
      </c>
      <c r="E444" s="126">
        <v>300000</v>
      </c>
      <c r="F444" s="126"/>
    </row>
    <row r="445" spans="1:6">
      <c r="A445" s="157" t="s">
        <v>615</v>
      </c>
      <c r="B445" s="126">
        <v>300000</v>
      </c>
      <c r="C445" s="126">
        <v>300000</v>
      </c>
      <c r="D445" s="126">
        <v>150000</v>
      </c>
      <c r="E445" s="126">
        <v>150000</v>
      </c>
      <c r="F445" s="126"/>
    </row>
    <row r="446" spans="1:6">
      <c r="A446" s="157" t="s">
        <v>883</v>
      </c>
      <c r="B446" s="126">
        <v>472500</v>
      </c>
      <c r="C446" s="126">
        <v>279890.40000000002</v>
      </c>
      <c r="D446" s="126">
        <v>0</v>
      </c>
      <c r="E446" s="126">
        <v>279890.40000000002</v>
      </c>
      <c r="F446" s="126"/>
    </row>
    <row r="447" spans="1:6">
      <c r="A447" s="157" t="s">
        <v>952</v>
      </c>
      <c r="B447" s="126">
        <v>250000</v>
      </c>
      <c r="C447" s="126">
        <v>250000</v>
      </c>
      <c r="D447" s="126">
        <v>250000</v>
      </c>
      <c r="E447" s="126">
        <v>0</v>
      </c>
      <c r="F447" s="126"/>
    </row>
    <row r="448" spans="1:6">
      <c r="A448" s="157" t="s">
        <v>1161</v>
      </c>
      <c r="B448" s="126">
        <v>250000</v>
      </c>
      <c r="C448" s="126">
        <v>250000</v>
      </c>
      <c r="D448" s="126">
        <v>250000</v>
      </c>
      <c r="E448" s="126">
        <v>0</v>
      </c>
      <c r="F448" s="126"/>
    </row>
    <row r="449" spans="1:6">
      <c r="A449" s="157" t="s">
        <v>310</v>
      </c>
      <c r="B449" s="126">
        <v>243502</v>
      </c>
      <c r="C449" s="126">
        <v>243501.17</v>
      </c>
      <c r="D449" s="126">
        <v>243501.17</v>
      </c>
      <c r="E449" s="126">
        <v>0</v>
      </c>
      <c r="F449" s="126"/>
    </row>
    <row r="450" spans="1:6">
      <c r="A450" s="157" t="s">
        <v>440</v>
      </c>
      <c r="B450" s="126">
        <v>237448</v>
      </c>
      <c r="C450" s="126">
        <v>237448</v>
      </c>
      <c r="D450" s="126">
        <v>237448</v>
      </c>
      <c r="E450" s="126">
        <v>0</v>
      </c>
      <c r="F450" s="126"/>
    </row>
    <row r="451" spans="1:6">
      <c r="A451" s="157" t="s">
        <v>1164</v>
      </c>
      <c r="B451" s="126">
        <v>229213</v>
      </c>
      <c r="C451" s="126">
        <v>229213</v>
      </c>
      <c r="D451" s="126">
        <v>229213</v>
      </c>
      <c r="E451" s="126">
        <v>0</v>
      </c>
      <c r="F451" s="126"/>
    </row>
    <row r="452" spans="1:6">
      <c r="A452" s="157" t="s">
        <v>637</v>
      </c>
      <c r="B452" s="126">
        <v>1000000</v>
      </c>
      <c r="C452" s="126">
        <v>207700.69</v>
      </c>
      <c r="D452" s="126">
        <v>207700.69</v>
      </c>
      <c r="E452" s="126">
        <v>0</v>
      </c>
      <c r="F452" s="126"/>
    </row>
    <row r="453" spans="1:6">
      <c r="A453" s="157" t="s">
        <v>441</v>
      </c>
      <c r="B453" s="126">
        <v>207000</v>
      </c>
      <c r="C453" s="126">
        <v>207000</v>
      </c>
      <c r="D453" s="126">
        <v>0</v>
      </c>
      <c r="E453" s="126">
        <v>207000</v>
      </c>
      <c r="F453" s="126"/>
    </row>
    <row r="454" spans="1:6">
      <c r="A454" s="157" t="s">
        <v>599</v>
      </c>
      <c r="B454" s="126">
        <v>200000</v>
      </c>
      <c r="C454" s="126">
        <v>200000</v>
      </c>
      <c r="D454" s="126">
        <v>200000</v>
      </c>
      <c r="E454" s="126">
        <v>0</v>
      </c>
      <c r="F454" s="126"/>
    </row>
    <row r="455" spans="1:6">
      <c r="A455" s="157" t="s">
        <v>435</v>
      </c>
      <c r="B455" s="126">
        <v>200000</v>
      </c>
      <c r="C455" s="126">
        <v>200000</v>
      </c>
      <c r="D455" s="126">
        <v>198000</v>
      </c>
      <c r="E455" s="126">
        <v>2000</v>
      </c>
      <c r="F455" s="126"/>
    </row>
    <row r="456" spans="1:6">
      <c r="A456" s="157" t="s">
        <v>439</v>
      </c>
      <c r="B456" s="126">
        <v>497247</v>
      </c>
      <c r="C456" s="126">
        <v>195126.48</v>
      </c>
      <c r="D456" s="126">
        <v>195126.48</v>
      </c>
      <c r="E456" s="126">
        <v>0</v>
      </c>
      <c r="F456" s="126"/>
    </row>
    <row r="457" spans="1:6">
      <c r="A457" s="157" t="s">
        <v>963</v>
      </c>
      <c r="B457" s="126">
        <v>184434</v>
      </c>
      <c r="C457" s="126">
        <v>184434</v>
      </c>
      <c r="D457" s="126">
        <v>184434</v>
      </c>
      <c r="E457" s="126">
        <v>0</v>
      </c>
      <c r="F457" s="126"/>
    </row>
    <row r="458" spans="1:6">
      <c r="A458" s="157" t="s">
        <v>448</v>
      </c>
      <c r="B458" s="126">
        <v>239182</v>
      </c>
      <c r="C458" s="126">
        <v>175723.68</v>
      </c>
      <c r="D458" s="126">
        <v>175723.68</v>
      </c>
      <c r="E458" s="126">
        <v>0</v>
      </c>
      <c r="F458" s="126"/>
    </row>
    <row r="459" spans="1:6">
      <c r="A459" s="157" t="s">
        <v>437</v>
      </c>
      <c r="B459" s="126">
        <v>174810</v>
      </c>
      <c r="C459" s="126">
        <v>174809.82</v>
      </c>
      <c r="D459" s="126">
        <v>174809.82</v>
      </c>
      <c r="E459" s="126">
        <v>0</v>
      </c>
      <c r="F459" s="126"/>
    </row>
    <row r="460" spans="1:6">
      <c r="A460" s="157" t="s">
        <v>450</v>
      </c>
      <c r="B460" s="126">
        <v>150421</v>
      </c>
      <c r="C460" s="126">
        <v>150421</v>
      </c>
      <c r="D460" s="126">
        <v>150421</v>
      </c>
      <c r="E460" s="126">
        <v>0</v>
      </c>
      <c r="F460" s="126"/>
    </row>
    <row r="461" spans="1:6">
      <c r="A461" s="157" t="s">
        <v>452</v>
      </c>
      <c r="B461" s="126">
        <v>134217</v>
      </c>
      <c r="C461" s="126">
        <v>134217</v>
      </c>
      <c r="D461" s="126">
        <v>134217</v>
      </c>
      <c r="E461" s="126">
        <v>0</v>
      </c>
      <c r="F461" s="126"/>
    </row>
    <row r="462" spans="1:6">
      <c r="A462" s="157" t="s">
        <v>1141</v>
      </c>
      <c r="B462" s="126">
        <v>133893</v>
      </c>
      <c r="C462" s="126">
        <v>133892.1</v>
      </c>
      <c r="D462" s="126">
        <v>133892.1</v>
      </c>
      <c r="E462" s="126">
        <v>0</v>
      </c>
      <c r="F462" s="126"/>
    </row>
    <row r="463" spans="1:6">
      <c r="A463" s="157" t="s">
        <v>455</v>
      </c>
      <c r="B463" s="126">
        <v>124569</v>
      </c>
      <c r="C463" s="126">
        <v>124569</v>
      </c>
      <c r="D463" s="126">
        <v>124569</v>
      </c>
      <c r="E463" s="126">
        <v>0</v>
      </c>
      <c r="F463" s="126"/>
    </row>
    <row r="464" spans="1:6">
      <c r="A464" s="157" t="s">
        <v>878</v>
      </c>
      <c r="B464" s="126">
        <v>111882</v>
      </c>
      <c r="C464" s="126">
        <v>111881.81</v>
      </c>
      <c r="D464" s="126">
        <v>111881.81</v>
      </c>
      <c r="E464" s="126">
        <v>0</v>
      </c>
      <c r="F464" s="126"/>
    </row>
    <row r="465" spans="1:6">
      <c r="A465" s="157" t="s">
        <v>457</v>
      </c>
      <c r="B465" s="126">
        <v>100000</v>
      </c>
      <c r="C465" s="126">
        <v>100000</v>
      </c>
      <c r="D465" s="126">
        <v>100000</v>
      </c>
      <c r="E465" s="126">
        <v>0</v>
      </c>
      <c r="F465" s="126"/>
    </row>
    <row r="466" spans="1:6">
      <c r="A466" s="157" t="s">
        <v>589</v>
      </c>
      <c r="B466" s="126">
        <v>100000</v>
      </c>
      <c r="C466" s="126">
        <v>100000</v>
      </c>
      <c r="D466" s="126">
        <v>100000</v>
      </c>
      <c r="E466" s="126">
        <v>0</v>
      </c>
      <c r="F466" s="126"/>
    </row>
    <row r="467" spans="1:6">
      <c r="A467" s="157" t="s">
        <v>444</v>
      </c>
      <c r="B467" s="126">
        <v>100000</v>
      </c>
      <c r="C467" s="126">
        <v>100000</v>
      </c>
      <c r="D467" s="126">
        <v>0</v>
      </c>
      <c r="E467" s="126">
        <v>100000</v>
      </c>
      <c r="F467" s="126"/>
    </row>
    <row r="468" spans="1:6">
      <c r="A468" s="157" t="s">
        <v>445</v>
      </c>
      <c r="B468" s="126">
        <v>100000</v>
      </c>
      <c r="C468" s="126">
        <v>100000</v>
      </c>
      <c r="D468" s="126">
        <v>0</v>
      </c>
      <c r="E468" s="126">
        <v>100000</v>
      </c>
      <c r="F468" s="126"/>
    </row>
    <row r="469" spans="1:6">
      <c r="A469" s="157" t="s">
        <v>606</v>
      </c>
      <c r="B469" s="126">
        <v>100000</v>
      </c>
      <c r="C469" s="126">
        <v>100000</v>
      </c>
      <c r="D469" s="126">
        <v>100000</v>
      </c>
      <c r="E469" s="126">
        <v>0</v>
      </c>
      <c r="F469" s="126"/>
    </row>
    <row r="470" spans="1:6">
      <c r="A470" s="157" t="s">
        <v>443</v>
      </c>
      <c r="B470" s="126">
        <v>200000</v>
      </c>
      <c r="C470" s="126">
        <v>93957.66</v>
      </c>
      <c r="D470" s="126">
        <v>86467.45</v>
      </c>
      <c r="E470" s="126">
        <v>7490.21</v>
      </c>
      <c r="F470" s="126"/>
    </row>
    <row r="471" spans="1:6">
      <c r="A471" s="157" t="s">
        <v>458</v>
      </c>
      <c r="B471" s="126">
        <v>93860</v>
      </c>
      <c r="C471" s="126">
        <v>93860</v>
      </c>
      <c r="D471" s="126">
        <v>93860</v>
      </c>
      <c r="E471" s="126">
        <v>0</v>
      </c>
      <c r="F471" s="126"/>
    </row>
    <row r="472" spans="1:6">
      <c r="A472" s="157" t="s">
        <v>1131</v>
      </c>
      <c r="B472" s="126">
        <v>91294</v>
      </c>
      <c r="C472" s="126">
        <v>91294</v>
      </c>
      <c r="D472" s="126">
        <v>0</v>
      </c>
      <c r="E472" s="126">
        <v>91294</v>
      </c>
      <c r="F472" s="126"/>
    </row>
    <row r="473" spans="1:6">
      <c r="A473" s="157" t="s">
        <v>949</v>
      </c>
      <c r="B473" s="126">
        <v>102023</v>
      </c>
      <c r="C473" s="126">
        <v>86424.01</v>
      </c>
      <c r="D473" s="126">
        <v>86424.01</v>
      </c>
      <c r="E473" s="126">
        <v>0</v>
      </c>
      <c r="F473" s="126"/>
    </row>
    <row r="474" spans="1:6">
      <c r="A474" s="157" t="s">
        <v>456</v>
      </c>
      <c r="B474" s="126">
        <v>84885</v>
      </c>
      <c r="C474" s="126">
        <v>84885</v>
      </c>
      <c r="D474" s="126">
        <v>84885</v>
      </c>
      <c r="E474" s="126">
        <v>0</v>
      </c>
      <c r="F474" s="126"/>
    </row>
    <row r="475" spans="1:6">
      <c r="A475" s="157" t="s">
        <v>471</v>
      </c>
      <c r="B475" s="126">
        <v>77860</v>
      </c>
      <c r="C475" s="126">
        <v>77860</v>
      </c>
      <c r="D475" s="126">
        <v>77860</v>
      </c>
      <c r="E475" s="126">
        <v>0</v>
      </c>
      <c r="F475" s="126"/>
    </row>
    <row r="476" spans="1:6">
      <c r="A476" s="157" t="s">
        <v>467</v>
      </c>
      <c r="B476" s="126">
        <v>138146</v>
      </c>
      <c r="C476" s="126">
        <v>72875.25</v>
      </c>
      <c r="D476" s="126">
        <v>72875.25</v>
      </c>
      <c r="E476" s="126">
        <v>0</v>
      </c>
      <c r="F476" s="126"/>
    </row>
    <row r="477" spans="1:6">
      <c r="A477" s="157" t="s">
        <v>980</v>
      </c>
      <c r="B477" s="126">
        <v>70000</v>
      </c>
      <c r="C477" s="126">
        <v>70000</v>
      </c>
      <c r="D477" s="126">
        <v>70000</v>
      </c>
      <c r="E477" s="126">
        <v>0</v>
      </c>
      <c r="F477" s="126"/>
    </row>
    <row r="478" spans="1:6">
      <c r="A478" s="157" t="s">
        <v>274</v>
      </c>
      <c r="B478" s="126">
        <v>4250000</v>
      </c>
      <c r="C478" s="126">
        <v>63201.13</v>
      </c>
      <c r="D478" s="126">
        <v>63201.13</v>
      </c>
      <c r="E478" s="126">
        <v>0</v>
      </c>
      <c r="F478" s="126"/>
    </row>
    <row r="479" spans="1:6">
      <c r="A479" s="157" t="s">
        <v>460</v>
      </c>
      <c r="B479" s="126">
        <v>61119</v>
      </c>
      <c r="C479" s="126">
        <v>59411.97</v>
      </c>
      <c r="D479" s="126">
        <v>59411.97</v>
      </c>
      <c r="E479" s="126">
        <v>0</v>
      </c>
      <c r="F479" s="126"/>
    </row>
    <row r="480" spans="1:6">
      <c r="A480" s="157" t="s">
        <v>451</v>
      </c>
      <c r="B480" s="126">
        <v>50000</v>
      </c>
      <c r="C480" s="126">
        <v>50000</v>
      </c>
      <c r="D480" s="126">
        <v>50000</v>
      </c>
      <c r="E480" s="126">
        <v>0</v>
      </c>
      <c r="F480" s="126"/>
    </row>
    <row r="481" spans="1:6">
      <c r="A481" s="157" t="s">
        <v>461</v>
      </c>
      <c r="B481" s="126">
        <v>49942</v>
      </c>
      <c r="C481" s="126">
        <v>49942</v>
      </c>
      <c r="D481" s="126">
        <v>49942</v>
      </c>
      <c r="E481" s="126">
        <v>0</v>
      </c>
      <c r="F481" s="126"/>
    </row>
    <row r="482" spans="1:6">
      <c r="A482" s="157" t="s">
        <v>462</v>
      </c>
      <c r="B482" s="126">
        <v>49776</v>
      </c>
      <c r="C482" s="126">
        <v>49776</v>
      </c>
      <c r="D482" s="126">
        <v>49776</v>
      </c>
      <c r="E482" s="126">
        <v>0</v>
      </c>
      <c r="F482" s="126"/>
    </row>
    <row r="483" spans="1:6">
      <c r="A483" s="157" t="s">
        <v>464</v>
      </c>
      <c r="B483" s="126">
        <v>48543</v>
      </c>
      <c r="C483" s="126">
        <v>48543</v>
      </c>
      <c r="D483" s="126">
        <v>48543</v>
      </c>
      <c r="E483" s="126">
        <v>0</v>
      </c>
      <c r="F483" s="126"/>
    </row>
    <row r="484" spans="1:6">
      <c r="A484" s="157" t="s">
        <v>593</v>
      </c>
      <c r="B484" s="126">
        <v>23128082</v>
      </c>
      <c r="C484" s="126">
        <v>48081.15</v>
      </c>
      <c r="D484" s="126">
        <v>48081.15</v>
      </c>
      <c r="E484" s="126">
        <v>0</v>
      </c>
      <c r="F484" s="126"/>
    </row>
    <row r="485" spans="1:6">
      <c r="A485" s="157" t="s">
        <v>454</v>
      </c>
      <c r="B485" s="126">
        <v>30920</v>
      </c>
      <c r="C485" s="126">
        <v>30919.18</v>
      </c>
      <c r="D485" s="126">
        <v>8291.7199999999993</v>
      </c>
      <c r="E485" s="126">
        <v>22627.46</v>
      </c>
      <c r="F485" s="126"/>
    </row>
    <row r="486" spans="1:6">
      <c r="A486" s="157" t="s">
        <v>575</v>
      </c>
      <c r="B486" s="126">
        <v>33109.43</v>
      </c>
      <c r="C486" s="126">
        <v>29345.67</v>
      </c>
      <c r="D486" s="126">
        <v>29345.67</v>
      </c>
      <c r="E486" s="126">
        <v>0</v>
      </c>
      <c r="F486" s="126"/>
    </row>
    <row r="487" spans="1:6">
      <c r="A487" s="157" t="s">
        <v>447</v>
      </c>
      <c r="B487" s="126">
        <v>108423</v>
      </c>
      <c r="C487" s="126">
        <v>29160</v>
      </c>
      <c r="D487" s="126">
        <v>29160</v>
      </c>
      <c r="E487" s="126">
        <v>0</v>
      </c>
      <c r="F487" s="126"/>
    </row>
    <row r="488" spans="1:6">
      <c r="A488" s="157" t="s">
        <v>582</v>
      </c>
      <c r="B488" s="126">
        <v>80000</v>
      </c>
      <c r="C488" s="126">
        <v>21082.85</v>
      </c>
      <c r="D488" s="126">
        <v>21082.85</v>
      </c>
      <c r="E488" s="126">
        <v>0</v>
      </c>
      <c r="F488" s="126"/>
    </row>
    <row r="489" spans="1:6">
      <c r="A489" s="157" t="s">
        <v>468</v>
      </c>
      <c r="B489" s="126">
        <v>20000</v>
      </c>
      <c r="C489" s="126">
        <v>20000</v>
      </c>
      <c r="D489" s="126">
        <v>0</v>
      </c>
      <c r="E489" s="126">
        <v>20000</v>
      </c>
      <c r="F489" s="126"/>
    </row>
    <row r="490" spans="1:6">
      <c r="A490" s="157" t="s">
        <v>469</v>
      </c>
      <c r="B490" s="126">
        <v>20331</v>
      </c>
      <c r="C490" s="126">
        <v>14936.52</v>
      </c>
      <c r="D490" s="126">
        <v>14936.52</v>
      </c>
      <c r="E490" s="126">
        <v>0</v>
      </c>
      <c r="F490" s="126"/>
    </row>
    <row r="491" spans="1:6">
      <c r="A491" s="157" t="s">
        <v>512</v>
      </c>
      <c r="B491" s="126">
        <v>8280</v>
      </c>
      <c r="C491" s="126">
        <v>8280</v>
      </c>
      <c r="D491" s="126">
        <v>8280</v>
      </c>
      <c r="E491" s="126">
        <v>0</v>
      </c>
      <c r="F491" s="126"/>
    </row>
    <row r="492" spans="1:6">
      <c r="A492" s="157" t="s">
        <v>1171</v>
      </c>
      <c r="B492" s="126">
        <v>7680</v>
      </c>
      <c r="C492" s="126">
        <v>7680</v>
      </c>
      <c r="D492" s="126">
        <v>0</v>
      </c>
      <c r="E492" s="126">
        <v>7680</v>
      </c>
      <c r="F492" s="126"/>
    </row>
    <row r="493" spans="1:6">
      <c r="A493" s="157" t="s">
        <v>470</v>
      </c>
      <c r="B493" s="126">
        <v>20291</v>
      </c>
      <c r="C493" s="126">
        <v>6826</v>
      </c>
      <c r="D493" s="126">
        <v>6826</v>
      </c>
      <c r="E493" s="126">
        <v>0</v>
      </c>
      <c r="F493" s="126"/>
    </row>
    <row r="494" spans="1:6">
      <c r="A494" s="157" t="s">
        <v>465</v>
      </c>
      <c r="B494" s="126">
        <v>52906</v>
      </c>
      <c r="C494" s="126">
        <v>3522.07</v>
      </c>
      <c r="D494" s="126">
        <v>3522.07</v>
      </c>
      <c r="E494" s="126">
        <v>0</v>
      </c>
      <c r="F494" s="126"/>
    </row>
    <row r="495" spans="1:6">
      <c r="A495" s="157" t="s">
        <v>475</v>
      </c>
      <c r="B495" s="126">
        <v>10595</v>
      </c>
      <c r="C495" s="126">
        <v>0</v>
      </c>
      <c r="D495" s="126">
        <v>0</v>
      </c>
      <c r="E495" s="126">
        <v>0</v>
      </c>
      <c r="F495" s="126"/>
    </row>
    <row r="496" spans="1:6">
      <c r="A496" s="157" t="s">
        <v>261</v>
      </c>
      <c r="B496" s="126">
        <v>15000000</v>
      </c>
      <c r="C496" s="126">
        <v>0</v>
      </c>
      <c r="D496" s="126">
        <v>0</v>
      </c>
      <c r="E496" s="126">
        <v>0</v>
      </c>
      <c r="F496" s="126"/>
    </row>
    <row r="497" spans="1:6">
      <c r="A497" s="157" t="s">
        <v>313</v>
      </c>
      <c r="B497" s="126">
        <v>0</v>
      </c>
      <c r="C497" s="126">
        <v>0</v>
      </c>
      <c r="D497" s="126">
        <v>0</v>
      </c>
      <c r="E497" s="126">
        <v>0</v>
      </c>
      <c r="F497" s="126"/>
    </row>
    <row r="498" spans="1:6">
      <c r="A498" s="157" t="s">
        <v>545</v>
      </c>
      <c r="B498" s="126">
        <v>0</v>
      </c>
      <c r="C498" s="126">
        <v>0</v>
      </c>
      <c r="D498" s="126">
        <v>0</v>
      </c>
      <c r="E498" s="126">
        <v>0</v>
      </c>
      <c r="F498" s="126"/>
    </row>
    <row r="499" spans="1:6">
      <c r="A499" s="157" t="s">
        <v>868</v>
      </c>
      <c r="B499" s="126">
        <v>330000</v>
      </c>
      <c r="C499" s="126">
        <v>0</v>
      </c>
      <c r="D499" s="126">
        <v>0</v>
      </c>
      <c r="E499" s="126">
        <v>0</v>
      </c>
      <c r="F499" s="126"/>
    </row>
    <row r="500" spans="1:6">
      <c r="A500" s="157" t="s">
        <v>478</v>
      </c>
      <c r="B500" s="126">
        <v>70000</v>
      </c>
      <c r="C500" s="126">
        <v>0</v>
      </c>
      <c r="D500" s="126">
        <v>0</v>
      </c>
      <c r="E500" s="126">
        <v>0</v>
      </c>
      <c r="F500" s="126"/>
    </row>
    <row r="501" spans="1:6">
      <c r="A501" s="157" t="s">
        <v>480</v>
      </c>
      <c r="B501" s="126">
        <v>105883</v>
      </c>
      <c r="C501" s="126">
        <v>0</v>
      </c>
      <c r="D501" s="126">
        <v>0</v>
      </c>
      <c r="E501" s="126">
        <v>0</v>
      </c>
      <c r="F501" s="126"/>
    </row>
    <row r="502" spans="1:6">
      <c r="A502" s="157" t="s">
        <v>472</v>
      </c>
      <c r="B502" s="126">
        <v>9550</v>
      </c>
      <c r="C502" s="126">
        <v>0</v>
      </c>
      <c r="D502" s="126">
        <v>0</v>
      </c>
      <c r="E502" s="126">
        <v>0</v>
      </c>
      <c r="F502" s="126"/>
    </row>
    <row r="503" spans="1:6">
      <c r="A503" s="157" t="s">
        <v>482</v>
      </c>
      <c r="B503" s="126">
        <v>0</v>
      </c>
      <c r="C503" s="126">
        <v>0</v>
      </c>
      <c r="D503" s="126">
        <v>0</v>
      </c>
      <c r="E503" s="126">
        <v>0</v>
      </c>
      <c r="F503" s="126"/>
    </row>
    <row r="504" spans="1:6">
      <c r="A504" s="157" t="s">
        <v>430</v>
      </c>
      <c r="B504" s="126">
        <v>70437</v>
      </c>
      <c r="C504" s="126">
        <v>0</v>
      </c>
      <c r="D504" s="126">
        <v>0</v>
      </c>
      <c r="E504" s="126">
        <v>0</v>
      </c>
      <c r="F504" s="126"/>
    </row>
    <row r="505" spans="1:6">
      <c r="A505" s="157" t="s">
        <v>956</v>
      </c>
      <c r="B505" s="126">
        <v>1000000</v>
      </c>
      <c r="C505" s="126">
        <v>0</v>
      </c>
      <c r="D505" s="126">
        <v>0</v>
      </c>
      <c r="E505" s="126">
        <v>0</v>
      </c>
      <c r="F505" s="126"/>
    </row>
    <row r="506" spans="1:6">
      <c r="A506" s="157" t="s">
        <v>484</v>
      </c>
      <c r="B506" s="126">
        <v>0</v>
      </c>
      <c r="C506" s="126">
        <v>0</v>
      </c>
      <c r="D506" s="126">
        <v>0</v>
      </c>
      <c r="E506" s="126">
        <v>0</v>
      </c>
      <c r="F506" s="126"/>
    </row>
    <row r="507" spans="1:6">
      <c r="A507" s="157" t="s">
        <v>485</v>
      </c>
      <c r="B507" s="126">
        <v>5000000</v>
      </c>
      <c r="C507" s="126">
        <v>0</v>
      </c>
      <c r="D507" s="126">
        <v>0</v>
      </c>
      <c r="E507" s="126">
        <v>0</v>
      </c>
      <c r="F507" s="126"/>
    </row>
    <row r="508" spans="1:6">
      <c r="A508" s="157" t="s">
        <v>396</v>
      </c>
      <c r="B508" s="126">
        <v>0</v>
      </c>
      <c r="C508" s="126">
        <v>0</v>
      </c>
      <c r="D508" s="126">
        <v>0</v>
      </c>
      <c r="E508" s="126">
        <v>0</v>
      </c>
      <c r="F508" s="126"/>
    </row>
    <row r="509" spans="1:6">
      <c r="A509" s="157" t="s">
        <v>488</v>
      </c>
      <c r="B509" s="126">
        <v>0</v>
      </c>
      <c r="C509" s="126">
        <v>0</v>
      </c>
      <c r="D509" s="126">
        <v>0</v>
      </c>
      <c r="E509" s="126">
        <v>0</v>
      </c>
      <c r="F509" s="126"/>
    </row>
    <row r="510" spans="1:6">
      <c r="A510" s="157" t="s">
        <v>308</v>
      </c>
      <c r="B510" s="126">
        <v>13700000</v>
      </c>
      <c r="C510" s="126">
        <v>0</v>
      </c>
      <c r="D510" s="126">
        <v>0</v>
      </c>
      <c r="E510" s="126">
        <v>0</v>
      </c>
      <c r="F510" s="126"/>
    </row>
    <row r="511" spans="1:6">
      <c r="A511" s="157" t="s">
        <v>165</v>
      </c>
      <c r="B511" s="126">
        <v>182200000</v>
      </c>
      <c r="C511" s="126">
        <v>0</v>
      </c>
      <c r="D511" s="126">
        <v>0</v>
      </c>
      <c r="E511" s="126">
        <v>0</v>
      </c>
      <c r="F511" s="126"/>
    </row>
    <row r="512" spans="1:6">
      <c r="A512" s="157" t="s">
        <v>491</v>
      </c>
      <c r="B512" s="126">
        <v>0</v>
      </c>
      <c r="C512" s="126">
        <v>0</v>
      </c>
      <c r="D512" s="126">
        <v>0</v>
      </c>
      <c r="E512" s="126">
        <v>0</v>
      </c>
      <c r="F512" s="126"/>
    </row>
    <row r="513" spans="1:6">
      <c r="A513" s="157" t="s">
        <v>564</v>
      </c>
      <c r="B513" s="126">
        <v>2000000</v>
      </c>
      <c r="C513" s="126">
        <v>0</v>
      </c>
      <c r="D513" s="126">
        <v>0</v>
      </c>
      <c r="E513" s="126">
        <v>0</v>
      </c>
      <c r="F513" s="126"/>
    </row>
    <row r="514" spans="1:6">
      <c r="A514" s="157" t="s">
        <v>368</v>
      </c>
      <c r="B514" s="126">
        <v>2000000</v>
      </c>
      <c r="C514" s="126">
        <v>0</v>
      </c>
      <c r="D514" s="126">
        <v>0</v>
      </c>
      <c r="E514" s="126">
        <v>0</v>
      </c>
      <c r="F514" s="126"/>
    </row>
    <row r="515" spans="1:6">
      <c r="A515" s="157" t="s">
        <v>298</v>
      </c>
      <c r="B515" s="126">
        <v>11300000</v>
      </c>
      <c r="C515" s="126">
        <v>0</v>
      </c>
      <c r="D515" s="126">
        <v>0</v>
      </c>
      <c r="E515" s="126">
        <v>0</v>
      </c>
      <c r="F515" s="126"/>
    </row>
    <row r="516" spans="1:6">
      <c r="A516" s="157" t="s">
        <v>398</v>
      </c>
      <c r="B516" s="126">
        <v>0</v>
      </c>
      <c r="C516" s="126">
        <v>0</v>
      </c>
      <c r="D516" s="126">
        <v>0</v>
      </c>
      <c r="E516" s="126">
        <v>0</v>
      </c>
      <c r="F516" s="126"/>
    </row>
    <row r="517" spans="1:6">
      <c r="A517" s="157" t="s">
        <v>205</v>
      </c>
      <c r="B517" s="126">
        <v>0</v>
      </c>
      <c r="C517" s="126">
        <v>0</v>
      </c>
      <c r="D517" s="126">
        <v>0</v>
      </c>
      <c r="E517" s="126">
        <v>0</v>
      </c>
      <c r="F517" s="126"/>
    </row>
    <row r="518" spans="1:6">
      <c r="A518" s="157" t="s">
        <v>569</v>
      </c>
      <c r="B518" s="126">
        <v>0</v>
      </c>
      <c r="C518" s="126">
        <v>0</v>
      </c>
      <c r="D518" s="126">
        <v>0</v>
      </c>
      <c r="E518" s="126">
        <v>0</v>
      </c>
      <c r="F518" s="126"/>
    </row>
    <row r="519" spans="1:6">
      <c r="A519" s="157" t="s">
        <v>301</v>
      </c>
      <c r="B519" s="126">
        <v>8000000</v>
      </c>
      <c r="C519" s="126">
        <v>0</v>
      </c>
      <c r="D519" s="126">
        <v>0</v>
      </c>
      <c r="E519" s="126">
        <v>0</v>
      </c>
      <c r="F519" s="126"/>
    </row>
    <row r="520" spans="1:6">
      <c r="A520" s="157" t="s">
        <v>497</v>
      </c>
      <c r="B520" s="126">
        <v>60361815</v>
      </c>
      <c r="C520" s="126">
        <v>0</v>
      </c>
      <c r="D520" s="126">
        <v>0</v>
      </c>
      <c r="E520" s="126">
        <v>0</v>
      </c>
      <c r="F520" s="126"/>
    </row>
    <row r="521" spans="1:6">
      <c r="A521" s="157" t="s">
        <v>108</v>
      </c>
      <c r="B521" s="126">
        <v>390042000</v>
      </c>
      <c r="C521" s="126">
        <v>0</v>
      </c>
      <c r="D521" s="126">
        <v>0</v>
      </c>
      <c r="E521" s="126">
        <v>0</v>
      </c>
      <c r="F521" s="126"/>
    </row>
    <row r="522" spans="1:6">
      <c r="A522" s="157" t="s">
        <v>223</v>
      </c>
      <c r="B522" s="126">
        <v>30470957</v>
      </c>
      <c r="C522" s="126">
        <v>0</v>
      </c>
      <c r="D522" s="126">
        <v>0</v>
      </c>
      <c r="E522" s="126">
        <v>0</v>
      </c>
      <c r="F522" s="126"/>
    </row>
    <row r="523" spans="1:6">
      <c r="A523" s="157" t="s">
        <v>502</v>
      </c>
      <c r="B523" s="126">
        <v>2351</v>
      </c>
      <c r="C523" s="126">
        <v>0</v>
      </c>
      <c r="D523" s="126">
        <v>0</v>
      </c>
      <c r="E523" s="126">
        <v>0</v>
      </c>
      <c r="F523" s="126"/>
    </row>
    <row r="524" spans="1:6">
      <c r="A524" s="157" t="s">
        <v>206</v>
      </c>
      <c r="B524" s="126">
        <v>0</v>
      </c>
      <c r="C524" s="126">
        <v>0</v>
      </c>
      <c r="D524" s="126">
        <v>0</v>
      </c>
      <c r="E524" s="126">
        <v>0</v>
      </c>
      <c r="F524" s="126"/>
    </row>
    <row r="525" spans="1:6">
      <c r="A525" s="157" t="s">
        <v>243</v>
      </c>
      <c r="B525" s="126">
        <v>43100000</v>
      </c>
      <c r="C525" s="126">
        <v>0</v>
      </c>
      <c r="D525" s="126">
        <v>0</v>
      </c>
      <c r="E525" s="126">
        <v>0</v>
      </c>
      <c r="F525" s="126"/>
    </row>
    <row r="526" spans="1:6">
      <c r="A526" s="157" t="s">
        <v>234</v>
      </c>
      <c r="B526" s="126">
        <v>24201444</v>
      </c>
      <c r="C526" s="126">
        <v>0</v>
      </c>
      <c r="D526" s="126">
        <v>0</v>
      </c>
      <c r="E526" s="126">
        <v>0</v>
      </c>
      <c r="F526" s="126"/>
    </row>
    <row r="527" spans="1:6">
      <c r="A527" s="157" t="s">
        <v>466</v>
      </c>
      <c r="B527" s="126">
        <v>0</v>
      </c>
      <c r="C527" s="126">
        <v>0</v>
      </c>
      <c r="D527" s="126">
        <v>0</v>
      </c>
      <c r="E527" s="126">
        <v>0</v>
      </c>
      <c r="F527" s="126"/>
    </row>
    <row r="528" spans="1:6">
      <c r="A528" s="157" t="s">
        <v>442</v>
      </c>
      <c r="B528" s="126">
        <v>0</v>
      </c>
      <c r="C528" s="126">
        <v>0</v>
      </c>
      <c r="D528" s="126">
        <v>0</v>
      </c>
      <c r="E528" s="126">
        <v>0</v>
      </c>
      <c r="F528" s="126"/>
    </row>
    <row r="529" spans="1:6">
      <c r="A529" s="157" t="s">
        <v>506</v>
      </c>
      <c r="B529" s="126">
        <v>40000</v>
      </c>
      <c r="C529" s="126">
        <v>0</v>
      </c>
      <c r="D529" s="126">
        <v>0</v>
      </c>
      <c r="E529" s="126">
        <v>0</v>
      </c>
      <c r="F529" s="126"/>
    </row>
    <row r="530" spans="1:6">
      <c r="A530" s="157" t="s">
        <v>967</v>
      </c>
      <c r="B530" s="126">
        <v>1000000</v>
      </c>
      <c r="C530" s="126">
        <v>0</v>
      </c>
      <c r="D530" s="126">
        <v>0</v>
      </c>
      <c r="E530" s="126">
        <v>0</v>
      </c>
      <c r="F530" s="126"/>
    </row>
    <row r="531" spans="1:6">
      <c r="A531" s="157" t="s">
        <v>874</v>
      </c>
      <c r="B531" s="126">
        <v>0</v>
      </c>
      <c r="C531" s="126">
        <v>0</v>
      </c>
      <c r="D531" s="126">
        <v>0</v>
      </c>
      <c r="E531" s="126">
        <v>0</v>
      </c>
      <c r="F531" s="126"/>
    </row>
    <row r="532" spans="1:6">
      <c r="A532" s="157" t="s">
        <v>421</v>
      </c>
      <c r="B532" s="126">
        <v>500000</v>
      </c>
      <c r="C532" s="126">
        <v>0</v>
      </c>
      <c r="D532" s="126">
        <v>0</v>
      </c>
      <c r="E532" s="126">
        <v>0</v>
      </c>
      <c r="F532" s="126"/>
    </row>
    <row r="533" spans="1:6">
      <c r="A533" s="157" t="s">
        <v>369</v>
      </c>
      <c r="B533" s="126">
        <v>2000000</v>
      </c>
      <c r="C533" s="126">
        <v>0</v>
      </c>
      <c r="D533" s="126">
        <v>0</v>
      </c>
      <c r="E533" s="126">
        <v>0</v>
      </c>
      <c r="F533" s="126"/>
    </row>
    <row r="534" spans="1:6">
      <c r="A534" s="157" t="s">
        <v>302</v>
      </c>
      <c r="B534" s="126">
        <v>8000000</v>
      </c>
      <c r="C534" s="126">
        <v>0</v>
      </c>
      <c r="D534" s="126">
        <v>0</v>
      </c>
      <c r="E534" s="126">
        <v>0</v>
      </c>
      <c r="F534" s="126"/>
    </row>
    <row r="535" spans="1:6">
      <c r="A535" s="157" t="s">
        <v>511</v>
      </c>
      <c r="B535" s="126">
        <v>103022</v>
      </c>
      <c r="C535" s="126">
        <v>0</v>
      </c>
      <c r="D535" s="126">
        <v>0</v>
      </c>
      <c r="E535" s="126">
        <v>0</v>
      </c>
      <c r="F535" s="126"/>
    </row>
    <row r="536" spans="1:6">
      <c r="A536" s="157" t="s">
        <v>614</v>
      </c>
      <c r="B536" s="126">
        <v>500000</v>
      </c>
      <c r="C536" s="126">
        <v>0</v>
      </c>
      <c r="D536" s="126">
        <v>0</v>
      </c>
      <c r="E536" s="126">
        <v>0</v>
      </c>
      <c r="F536" s="126"/>
    </row>
    <row r="537" spans="1:6">
      <c r="A537" s="157" t="s">
        <v>319</v>
      </c>
      <c r="B537" s="126">
        <v>0</v>
      </c>
      <c r="C537" s="126">
        <v>0</v>
      </c>
      <c r="D537" s="126">
        <v>0</v>
      </c>
      <c r="E537" s="126">
        <v>0</v>
      </c>
      <c r="F537" s="126"/>
    </row>
    <row r="538" spans="1:6">
      <c r="A538" s="157" t="s">
        <v>1166</v>
      </c>
      <c r="B538" s="126">
        <v>1300000</v>
      </c>
      <c r="C538" s="126">
        <v>0</v>
      </c>
      <c r="D538" s="126">
        <v>0</v>
      </c>
      <c r="E538" s="126">
        <v>0</v>
      </c>
      <c r="F538" s="126"/>
    </row>
    <row r="539" spans="1:6">
      <c r="A539" s="157" t="s">
        <v>1168</v>
      </c>
      <c r="B539" s="126">
        <v>6000000</v>
      </c>
      <c r="C539" s="126">
        <v>0</v>
      </c>
      <c r="D539" s="126">
        <v>0</v>
      </c>
      <c r="E539" s="126">
        <v>0</v>
      </c>
      <c r="F539" s="126"/>
    </row>
    <row r="540" spans="1:6">
      <c r="A540" s="157" t="s">
        <v>279</v>
      </c>
      <c r="B540" s="126">
        <v>0</v>
      </c>
      <c r="C540" s="126">
        <v>0</v>
      </c>
      <c r="D540" s="126">
        <v>0</v>
      </c>
      <c r="E540" s="126">
        <v>0</v>
      </c>
      <c r="F540" s="126"/>
    </row>
    <row r="541" spans="1:6">
      <c r="A541" s="157" t="s">
        <v>624</v>
      </c>
      <c r="B541" s="126">
        <v>0</v>
      </c>
      <c r="C541" s="126">
        <v>0</v>
      </c>
      <c r="D541" s="126">
        <v>0</v>
      </c>
      <c r="E541" s="126">
        <v>0</v>
      </c>
      <c r="F541" s="126"/>
    </row>
    <row r="542" spans="1:6">
      <c r="A542" s="157" t="s">
        <v>938</v>
      </c>
      <c r="B542" s="126">
        <v>3500000</v>
      </c>
      <c r="C542" s="126">
        <v>0</v>
      </c>
      <c r="D542" s="126">
        <v>0</v>
      </c>
      <c r="E542" s="126">
        <v>0</v>
      </c>
      <c r="F542" s="126"/>
    </row>
    <row r="543" spans="1:6">
      <c r="A543" s="157" t="s">
        <v>625</v>
      </c>
      <c r="B543" s="126">
        <v>500000</v>
      </c>
      <c r="C543" s="126">
        <v>0</v>
      </c>
      <c r="D543" s="126">
        <v>0</v>
      </c>
      <c r="E543" s="126">
        <v>0</v>
      </c>
      <c r="F543" s="126"/>
    </row>
    <row r="544" spans="1:6">
      <c r="A544" s="157" t="s">
        <v>322</v>
      </c>
      <c r="B544" s="126">
        <v>0</v>
      </c>
      <c r="C544" s="126">
        <v>0</v>
      </c>
      <c r="D544" s="126">
        <v>0</v>
      </c>
      <c r="E544" s="126">
        <v>0</v>
      </c>
      <c r="F544" s="126"/>
    </row>
    <row r="545" spans="1:6">
      <c r="A545" s="157" t="s">
        <v>167</v>
      </c>
      <c r="B545" s="126">
        <v>0</v>
      </c>
      <c r="C545" s="126">
        <v>0</v>
      </c>
      <c r="D545" s="126">
        <v>0</v>
      </c>
      <c r="E545" s="126">
        <v>0</v>
      </c>
      <c r="F545" s="126"/>
    </row>
    <row r="546" spans="1:6">
      <c r="A546" s="157" t="s">
        <v>422</v>
      </c>
      <c r="B546" s="126">
        <v>1800000</v>
      </c>
      <c r="C546" s="126">
        <v>0</v>
      </c>
      <c r="D546" s="126">
        <v>0</v>
      </c>
      <c r="E546" s="126">
        <v>0</v>
      </c>
      <c r="F546" s="126"/>
    </row>
    <row r="547" spans="1:6">
      <c r="A547" s="157" t="s">
        <v>516</v>
      </c>
      <c r="B547" s="126">
        <v>22601</v>
      </c>
      <c r="C547" s="126">
        <v>0</v>
      </c>
      <c r="D547" s="126">
        <v>0</v>
      </c>
      <c r="E547" s="126">
        <v>0</v>
      </c>
      <c r="F547" s="126"/>
    </row>
    <row r="548" spans="1:6">
      <c r="A548" s="157" t="s">
        <v>517</v>
      </c>
      <c r="B548" s="126">
        <v>0</v>
      </c>
      <c r="C548" s="126">
        <v>0</v>
      </c>
      <c r="D548" s="126">
        <v>0</v>
      </c>
      <c r="E548" s="126">
        <v>0</v>
      </c>
      <c r="F548" s="126"/>
    </row>
    <row r="549" spans="1:6">
      <c r="A549" s="157" t="s">
        <v>633</v>
      </c>
      <c r="B549" s="126">
        <v>0</v>
      </c>
      <c r="C549" s="126">
        <v>0</v>
      </c>
      <c r="D549" s="126">
        <v>0</v>
      </c>
      <c r="E549" s="126">
        <v>0</v>
      </c>
      <c r="F549" s="126"/>
    </row>
    <row r="550" spans="1:6">
      <c r="A550" s="157" t="s">
        <v>880</v>
      </c>
      <c r="B550" s="126">
        <v>0</v>
      </c>
      <c r="C550" s="126">
        <v>0</v>
      </c>
      <c r="D550" s="126">
        <v>0</v>
      </c>
      <c r="E550" s="126">
        <v>0</v>
      </c>
      <c r="F550" s="126"/>
    </row>
    <row r="551" spans="1:6">
      <c r="A551" s="157" t="s">
        <v>427</v>
      </c>
      <c r="B551" s="126">
        <v>0</v>
      </c>
      <c r="C551" s="126">
        <v>0</v>
      </c>
      <c r="D551" s="126">
        <v>0</v>
      </c>
      <c r="E551" s="126">
        <v>0</v>
      </c>
      <c r="F551" s="126"/>
    </row>
    <row r="552" spans="1:6">
      <c r="A552" s="157" t="s">
        <v>347</v>
      </c>
      <c r="B552" s="126">
        <v>0</v>
      </c>
      <c r="C552" s="126">
        <v>0</v>
      </c>
      <c r="D552" s="126">
        <v>0</v>
      </c>
      <c r="E552" s="126">
        <v>0</v>
      </c>
      <c r="F552" s="126"/>
    </row>
    <row r="553" spans="1:6">
      <c r="A553" s="157" t="s">
        <v>409</v>
      </c>
      <c r="B553" s="126">
        <v>520000</v>
      </c>
      <c r="C553" s="126">
        <v>0</v>
      </c>
      <c r="D553" s="126">
        <v>0</v>
      </c>
      <c r="E553" s="126">
        <v>0</v>
      </c>
      <c r="F553" s="126"/>
    </row>
    <row r="554" spans="1:6">
      <c r="A554" s="158" t="s">
        <v>884</v>
      </c>
      <c r="B554" s="129">
        <v>3000000</v>
      </c>
      <c r="C554" s="129">
        <v>0</v>
      </c>
      <c r="D554" s="129">
        <v>0</v>
      </c>
      <c r="E554" s="129">
        <v>0</v>
      </c>
      <c r="F554" s="160"/>
    </row>
  </sheetData>
  <sortState ref="A2:E554">
    <sortCondition descending="1" ref="C2:C554"/>
  </sortState>
  <hyperlinks>
    <hyperlink ref="A3" r:id="rId1"/>
    <hyperlink ref="A11" r:id="rId2"/>
    <hyperlink ref="A25" r:id="rId3"/>
    <hyperlink ref="A26" r:id="rId4"/>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660"/>
  <sheetViews>
    <sheetView workbookViewId="0">
      <selection activeCell="B18" sqref="B18"/>
    </sheetView>
  </sheetViews>
  <sheetFormatPr defaultRowHeight="15"/>
  <cols>
    <col min="1" max="1" width="76.7109375" customWidth="1"/>
    <col min="2" max="2" width="14.85546875" bestFit="1" customWidth="1"/>
  </cols>
  <sheetData>
    <row r="1" spans="1:2">
      <c r="A1" s="62" t="s">
        <v>89</v>
      </c>
      <c r="B1" s="19" t="s">
        <v>0</v>
      </c>
    </row>
    <row r="2" spans="1:2">
      <c r="A2" s="131" t="s">
        <v>26</v>
      </c>
      <c r="B2" s="159">
        <v>310512794723</v>
      </c>
    </row>
    <row r="3" spans="1:2">
      <c r="A3" s="58" t="s">
        <v>90</v>
      </c>
      <c r="B3" s="56">
        <v>71869950000</v>
      </c>
    </row>
    <row r="4" spans="1:2">
      <c r="A4" s="58" t="s">
        <v>92</v>
      </c>
      <c r="B4" s="56">
        <v>21825929999</v>
      </c>
    </row>
    <row r="5" spans="1:2">
      <c r="A5" s="58" t="s">
        <v>91</v>
      </c>
      <c r="B5" s="56">
        <v>20935978122</v>
      </c>
    </row>
    <row r="6" spans="1:2">
      <c r="A6" s="58" t="s">
        <v>93</v>
      </c>
      <c r="B6" s="56">
        <v>19600000000</v>
      </c>
    </row>
    <row r="7" spans="1:2">
      <c r="A7" s="58" t="s">
        <v>111</v>
      </c>
      <c r="B7" s="56">
        <v>9713353405</v>
      </c>
    </row>
    <row r="8" spans="1:2">
      <c r="A8" s="58" t="s">
        <v>96</v>
      </c>
      <c r="B8" s="56">
        <v>9400000000</v>
      </c>
    </row>
    <row r="9" spans="1:2">
      <c r="A9" s="58" t="s">
        <v>98</v>
      </c>
      <c r="B9" s="56">
        <v>8621882466</v>
      </c>
    </row>
    <row r="10" spans="1:2">
      <c r="A10" s="58" t="s">
        <v>97</v>
      </c>
      <c r="B10" s="56">
        <v>8242345950</v>
      </c>
    </row>
    <row r="11" spans="1:2">
      <c r="A11" s="58" t="s">
        <v>101</v>
      </c>
      <c r="B11" s="56">
        <v>8205400000</v>
      </c>
    </row>
    <row r="12" spans="1:2">
      <c r="A12" s="58" t="s">
        <v>871</v>
      </c>
      <c r="B12" s="56">
        <v>7587300000</v>
      </c>
    </row>
    <row r="13" spans="1:2">
      <c r="A13" s="58" t="s">
        <v>99</v>
      </c>
      <c r="B13" s="56">
        <v>7550369806</v>
      </c>
    </row>
    <row r="14" spans="1:2">
      <c r="A14" s="58" t="s">
        <v>95</v>
      </c>
      <c r="B14" s="56">
        <v>6868712810</v>
      </c>
    </row>
    <row r="15" spans="1:2">
      <c r="A15" s="58" t="s">
        <v>100</v>
      </c>
      <c r="B15" s="56">
        <v>6220000000</v>
      </c>
    </row>
    <row r="16" spans="1:2">
      <c r="A16" s="58" t="s">
        <v>102</v>
      </c>
      <c r="B16" s="56">
        <v>5570140000</v>
      </c>
    </row>
    <row r="17" spans="1:3">
      <c r="A17" s="58" t="s">
        <v>104</v>
      </c>
      <c r="B17" s="56">
        <v>5482943614</v>
      </c>
    </row>
    <row r="18" spans="1:3">
      <c r="A18" s="134" t="s">
        <v>1198</v>
      </c>
      <c r="B18" s="113">
        <v>5333800000</v>
      </c>
      <c r="C18" t="s">
        <v>1236</v>
      </c>
    </row>
    <row r="19" spans="1:3">
      <c r="A19" s="58" t="s">
        <v>156</v>
      </c>
      <c r="B19" s="56">
        <v>5333038878</v>
      </c>
    </row>
    <row r="20" spans="1:3">
      <c r="A20" s="58" t="s">
        <v>103</v>
      </c>
      <c r="B20" s="56">
        <v>4874554000</v>
      </c>
    </row>
    <row r="21" spans="1:3">
      <c r="A21" s="58" t="s">
        <v>106</v>
      </c>
      <c r="B21" s="56">
        <v>4700000000</v>
      </c>
    </row>
    <row r="22" spans="1:3">
      <c r="A22" s="134" t="s">
        <v>488</v>
      </c>
      <c r="B22" s="113">
        <v>4501000000</v>
      </c>
      <c r="C22" t="s">
        <v>1236</v>
      </c>
    </row>
    <row r="23" spans="1:3">
      <c r="A23" s="58" t="s">
        <v>94</v>
      </c>
      <c r="B23" s="56">
        <v>4300000000</v>
      </c>
    </row>
    <row r="24" spans="1:3">
      <c r="A24" s="58" t="s">
        <v>105</v>
      </c>
      <c r="B24" s="56">
        <v>4000000000</v>
      </c>
    </row>
    <row r="25" spans="1:3">
      <c r="A25" s="58" t="s">
        <v>107</v>
      </c>
      <c r="B25" s="56">
        <v>2972597983</v>
      </c>
    </row>
    <row r="26" spans="1:3">
      <c r="A26" s="58" t="s">
        <v>116</v>
      </c>
      <c r="B26" s="56">
        <v>2895100858</v>
      </c>
    </row>
    <row r="27" spans="1:3">
      <c r="A27" s="58" t="s">
        <v>113</v>
      </c>
      <c r="B27" s="56">
        <v>2801283514</v>
      </c>
    </row>
    <row r="28" spans="1:3">
      <c r="A28" s="58" t="s">
        <v>112</v>
      </c>
      <c r="B28" s="56">
        <v>2549070000</v>
      </c>
    </row>
    <row r="29" spans="1:3">
      <c r="A29" s="58" t="s">
        <v>109</v>
      </c>
      <c r="B29" s="56">
        <v>2303345634</v>
      </c>
    </row>
    <row r="30" spans="1:3">
      <c r="A30" s="58" t="s">
        <v>114</v>
      </c>
      <c r="B30" s="56">
        <v>1711750011</v>
      </c>
    </row>
    <row r="31" spans="1:3">
      <c r="A31" s="58" t="s">
        <v>131</v>
      </c>
      <c r="B31" s="56">
        <v>1559274951</v>
      </c>
    </row>
    <row r="32" spans="1:3">
      <c r="A32" s="58" t="s">
        <v>110</v>
      </c>
      <c r="B32" s="56">
        <v>1368830000</v>
      </c>
    </row>
    <row r="33" spans="1:3">
      <c r="A33" s="58" t="s">
        <v>117</v>
      </c>
      <c r="B33" s="56">
        <v>1327000000</v>
      </c>
    </row>
    <row r="34" spans="1:3">
      <c r="A34" s="58" t="s">
        <v>1147</v>
      </c>
      <c r="B34" s="56">
        <v>1260800000</v>
      </c>
    </row>
    <row r="35" spans="1:3">
      <c r="A35" s="58" t="s">
        <v>118</v>
      </c>
      <c r="B35" s="56">
        <v>1124041190</v>
      </c>
    </row>
    <row r="36" spans="1:3">
      <c r="A36" s="134" t="s">
        <v>115</v>
      </c>
      <c r="B36" s="113">
        <v>1100000000</v>
      </c>
      <c r="C36" t="s">
        <v>1236</v>
      </c>
    </row>
    <row r="37" spans="1:3">
      <c r="A37" s="134" t="s">
        <v>132</v>
      </c>
      <c r="B37" s="113">
        <v>1014483381</v>
      </c>
      <c r="C37" t="s">
        <v>1236</v>
      </c>
    </row>
    <row r="38" spans="1:3">
      <c r="A38" s="58" t="s">
        <v>121</v>
      </c>
      <c r="B38" s="56">
        <v>1000000000</v>
      </c>
    </row>
    <row r="39" spans="1:3">
      <c r="A39" s="58" t="s">
        <v>122</v>
      </c>
      <c r="B39" s="56">
        <v>943160000</v>
      </c>
    </row>
    <row r="40" spans="1:3">
      <c r="A40" s="58" t="s">
        <v>124</v>
      </c>
      <c r="B40" s="56">
        <v>900000000</v>
      </c>
    </row>
    <row r="41" spans="1:3">
      <c r="A41" s="58" t="s">
        <v>123</v>
      </c>
      <c r="B41" s="56">
        <v>898802608</v>
      </c>
    </row>
    <row r="42" spans="1:3">
      <c r="A42" s="58" t="s">
        <v>126</v>
      </c>
      <c r="B42" s="56">
        <v>827000000</v>
      </c>
    </row>
    <row r="43" spans="1:3">
      <c r="A43" s="58" t="s">
        <v>161</v>
      </c>
      <c r="B43" s="56">
        <v>765000000</v>
      </c>
    </row>
    <row r="44" spans="1:3">
      <c r="A44" s="58" t="s">
        <v>151</v>
      </c>
      <c r="B44" s="56">
        <v>762100000</v>
      </c>
    </row>
    <row r="45" spans="1:3">
      <c r="A45" s="58" t="s">
        <v>128</v>
      </c>
      <c r="B45" s="56">
        <v>760912170</v>
      </c>
    </row>
    <row r="46" spans="1:3">
      <c r="A46" s="58" t="s">
        <v>120</v>
      </c>
      <c r="B46" s="56">
        <v>750000000</v>
      </c>
    </row>
    <row r="47" spans="1:3">
      <c r="A47" s="58" t="s">
        <v>515</v>
      </c>
      <c r="B47" s="56">
        <v>735470926</v>
      </c>
    </row>
    <row r="48" spans="1:3">
      <c r="A48" s="58" t="s">
        <v>127</v>
      </c>
      <c r="B48" s="56">
        <v>711000000</v>
      </c>
    </row>
    <row r="49" spans="1:2">
      <c r="A49" s="58" t="s">
        <v>1145</v>
      </c>
      <c r="B49" s="56">
        <v>700600000</v>
      </c>
    </row>
    <row r="50" spans="1:2">
      <c r="A50" s="58" t="s">
        <v>139</v>
      </c>
      <c r="B50" s="56">
        <v>668900000</v>
      </c>
    </row>
    <row r="51" spans="1:2">
      <c r="A51" s="58" t="s">
        <v>1205</v>
      </c>
      <c r="B51" s="56">
        <v>650000000</v>
      </c>
    </row>
    <row r="52" spans="1:2">
      <c r="A52" s="58" t="s">
        <v>191</v>
      </c>
      <c r="B52" s="56">
        <v>639007942</v>
      </c>
    </row>
    <row r="53" spans="1:2">
      <c r="A53" s="58" t="s">
        <v>130</v>
      </c>
      <c r="B53" s="56">
        <v>615000000</v>
      </c>
    </row>
    <row r="54" spans="1:2">
      <c r="A54" s="58" t="s">
        <v>133</v>
      </c>
      <c r="B54" s="56">
        <v>532581000</v>
      </c>
    </row>
    <row r="55" spans="1:2">
      <c r="A55" s="58" t="s">
        <v>136</v>
      </c>
      <c r="B55" s="56">
        <v>505360500</v>
      </c>
    </row>
    <row r="56" spans="1:2">
      <c r="A56" s="58" t="s">
        <v>144</v>
      </c>
      <c r="B56" s="56">
        <v>504260475</v>
      </c>
    </row>
    <row r="57" spans="1:2">
      <c r="A57" s="58" t="s">
        <v>1143</v>
      </c>
      <c r="B57" s="56">
        <v>500000000</v>
      </c>
    </row>
    <row r="58" spans="1:2">
      <c r="A58" s="58" t="s">
        <v>119</v>
      </c>
      <c r="B58" s="56">
        <v>497502561</v>
      </c>
    </row>
    <row r="59" spans="1:2">
      <c r="A59" s="58" t="s">
        <v>163</v>
      </c>
      <c r="B59" s="56">
        <v>492000000</v>
      </c>
    </row>
    <row r="60" spans="1:2">
      <c r="A60" s="58" t="s">
        <v>135</v>
      </c>
      <c r="B60" s="56">
        <v>484000000</v>
      </c>
    </row>
    <row r="61" spans="1:2">
      <c r="A61" s="58" t="s">
        <v>134</v>
      </c>
      <c r="B61" s="56">
        <v>481901019</v>
      </c>
    </row>
    <row r="62" spans="1:2">
      <c r="A62" s="58" t="s">
        <v>137</v>
      </c>
      <c r="B62" s="56">
        <v>460000000</v>
      </c>
    </row>
    <row r="63" spans="1:2">
      <c r="A63" s="58" t="s">
        <v>158</v>
      </c>
      <c r="B63" s="56">
        <v>424000000</v>
      </c>
    </row>
    <row r="64" spans="1:2">
      <c r="A64" s="58" t="s">
        <v>138</v>
      </c>
      <c r="B64" s="56">
        <v>400000000</v>
      </c>
    </row>
    <row r="65" spans="1:2">
      <c r="A65" s="58" t="s">
        <v>141</v>
      </c>
      <c r="B65" s="56">
        <v>394458269</v>
      </c>
    </row>
    <row r="66" spans="1:2">
      <c r="A66" s="58" t="s">
        <v>572</v>
      </c>
      <c r="B66" s="56">
        <v>392000000</v>
      </c>
    </row>
    <row r="67" spans="1:2">
      <c r="A67" s="58" t="s">
        <v>108</v>
      </c>
      <c r="B67" s="56">
        <v>390042000</v>
      </c>
    </row>
    <row r="68" spans="1:2">
      <c r="A68" s="58" t="s">
        <v>142</v>
      </c>
      <c r="B68" s="56">
        <v>384673000</v>
      </c>
    </row>
    <row r="69" spans="1:2">
      <c r="A69" s="58" t="s">
        <v>145</v>
      </c>
      <c r="B69" s="56">
        <v>384366574</v>
      </c>
    </row>
    <row r="70" spans="1:2">
      <c r="A70" s="58" t="s">
        <v>870</v>
      </c>
      <c r="B70" s="56">
        <v>373400000</v>
      </c>
    </row>
    <row r="71" spans="1:2">
      <c r="A71" s="58" t="s">
        <v>125</v>
      </c>
      <c r="B71" s="56">
        <v>350880000</v>
      </c>
    </row>
    <row r="72" spans="1:2">
      <c r="A72" s="58" t="s">
        <v>148</v>
      </c>
      <c r="B72" s="56">
        <v>337638239</v>
      </c>
    </row>
    <row r="73" spans="1:2">
      <c r="A73" s="58" t="s">
        <v>1152</v>
      </c>
      <c r="B73" s="56">
        <v>334989800</v>
      </c>
    </row>
    <row r="74" spans="1:2">
      <c r="A74" s="58" t="s">
        <v>143</v>
      </c>
      <c r="B74" s="56">
        <v>331919460</v>
      </c>
    </row>
    <row r="75" spans="1:2">
      <c r="A75" s="58" t="s">
        <v>154</v>
      </c>
      <c r="B75" s="56">
        <v>325000000</v>
      </c>
    </row>
    <row r="76" spans="1:2">
      <c r="A76" s="58" t="s">
        <v>146</v>
      </c>
      <c r="B76" s="56">
        <v>316704713</v>
      </c>
    </row>
    <row r="77" spans="1:2">
      <c r="A77" s="58" t="s">
        <v>557</v>
      </c>
      <c r="B77" s="56">
        <v>309000000</v>
      </c>
    </row>
    <row r="78" spans="1:2">
      <c r="A78" s="58" t="s">
        <v>160</v>
      </c>
      <c r="B78" s="56">
        <v>307814548</v>
      </c>
    </row>
    <row r="79" spans="1:2">
      <c r="A79" s="58" t="s">
        <v>491</v>
      </c>
      <c r="B79" s="56">
        <v>301183633</v>
      </c>
    </row>
    <row r="80" spans="1:2">
      <c r="A80" s="58" t="s">
        <v>175</v>
      </c>
      <c r="B80" s="56">
        <v>299286531</v>
      </c>
    </row>
    <row r="81" spans="1:2">
      <c r="A81" s="58" t="s">
        <v>1148</v>
      </c>
      <c r="B81" s="56">
        <v>289660000</v>
      </c>
    </row>
    <row r="82" spans="1:2">
      <c r="A82" s="58" t="s">
        <v>578</v>
      </c>
      <c r="B82" s="56">
        <v>264850000</v>
      </c>
    </row>
    <row r="83" spans="1:2">
      <c r="A83" s="58" t="s">
        <v>162</v>
      </c>
      <c r="B83" s="56">
        <v>263100000</v>
      </c>
    </row>
    <row r="84" spans="1:2">
      <c r="A84" s="58" t="s">
        <v>155</v>
      </c>
      <c r="B84" s="56">
        <v>260000000</v>
      </c>
    </row>
    <row r="85" spans="1:2">
      <c r="A85" s="58" t="s">
        <v>558</v>
      </c>
      <c r="B85" s="56">
        <v>260000000</v>
      </c>
    </row>
    <row r="86" spans="1:2">
      <c r="A86" s="58" t="s">
        <v>157</v>
      </c>
      <c r="B86" s="56">
        <v>256316721</v>
      </c>
    </row>
    <row r="87" spans="1:2">
      <c r="A87" s="58" t="s">
        <v>164</v>
      </c>
      <c r="B87" s="56">
        <v>250000000</v>
      </c>
    </row>
    <row r="88" spans="1:2">
      <c r="A88" s="58" t="s">
        <v>203</v>
      </c>
      <c r="B88" s="56">
        <v>246000000</v>
      </c>
    </row>
    <row r="89" spans="1:2">
      <c r="A89" s="58" t="s">
        <v>152</v>
      </c>
      <c r="B89" s="56">
        <v>238641087</v>
      </c>
    </row>
    <row r="90" spans="1:2">
      <c r="A90" s="58" t="s">
        <v>149</v>
      </c>
      <c r="B90" s="56">
        <v>238117432</v>
      </c>
    </row>
    <row r="91" spans="1:2">
      <c r="A91" s="58" t="s">
        <v>168</v>
      </c>
      <c r="B91" s="56">
        <v>236874728</v>
      </c>
    </row>
    <row r="92" spans="1:2">
      <c r="A92" s="58" t="s">
        <v>129</v>
      </c>
      <c r="B92" s="56">
        <v>232256626</v>
      </c>
    </row>
    <row r="93" spans="1:2">
      <c r="A93" s="58" t="s">
        <v>238</v>
      </c>
      <c r="B93" s="56">
        <v>226932126</v>
      </c>
    </row>
    <row r="94" spans="1:2">
      <c r="A94" s="58" t="s">
        <v>159</v>
      </c>
      <c r="B94" s="56">
        <v>224000000</v>
      </c>
    </row>
    <row r="95" spans="1:2">
      <c r="A95" s="58" t="s">
        <v>1177</v>
      </c>
      <c r="B95" s="56">
        <v>200000000</v>
      </c>
    </row>
    <row r="96" spans="1:2">
      <c r="A96" s="58" t="s">
        <v>166</v>
      </c>
      <c r="B96" s="56">
        <v>199475101</v>
      </c>
    </row>
    <row r="97" spans="1:2">
      <c r="A97" s="58" t="s">
        <v>594</v>
      </c>
      <c r="B97" s="56">
        <v>195684121</v>
      </c>
    </row>
    <row r="98" spans="1:2">
      <c r="A98" s="58" t="s">
        <v>169</v>
      </c>
      <c r="B98" s="56">
        <v>182971834</v>
      </c>
    </row>
    <row r="99" spans="1:2">
      <c r="A99" s="58" t="s">
        <v>170</v>
      </c>
      <c r="B99" s="56">
        <v>177930054</v>
      </c>
    </row>
    <row r="100" spans="1:2">
      <c r="A100" s="58" t="s">
        <v>165</v>
      </c>
      <c r="B100" s="56">
        <v>173100000</v>
      </c>
    </row>
    <row r="101" spans="1:2">
      <c r="A101" s="58" t="s">
        <v>171</v>
      </c>
      <c r="B101" s="56">
        <v>169730663</v>
      </c>
    </row>
    <row r="102" spans="1:2">
      <c r="A102" s="58" t="s">
        <v>177</v>
      </c>
      <c r="B102" s="56">
        <v>160552000</v>
      </c>
    </row>
    <row r="103" spans="1:2">
      <c r="A103" s="58" t="s">
        <v>174</v>
      </c>
      <c r="B103" s="56">
        <v>160167803</v>
      </c>
    </row>
    <row r="104" spans="1:2">
      <c r="A104" s="58" t="s">
        <v>327</v>
      </c>
      <c r="B104" s="56">
        <v>155894994</v>
      </c>
    </row>
    <row r="105" spans="1:2">
      <c r="A105" s="58" t="s">
        <v>172</v>
      </c>
      <c r="B105" s="56">
        <v>153981121</v>
      </c>
    </row>
    <row r="106" spans="1:2">
      <c r="A106" s="58" t="s">
        <v>1139</v>
      </c>
      <c r="B106" s="56">
        <v>150000000</v>
      </c>
    </row>
    <row r="107" spans="1:2">
      <c r="A107" s="58" t="s">
        <v>176</v>
      </c>
      <c r="B107" s="56">
        <v>135800000</v>
      </c>
    </row>
    <row r="108" spans="1:2">
      <c r="A108" s="58" t="s">
        <v>178</v>
      </c>
      <c r="B108" s="56">
        <v>132491582</v>
      </c>
    </row>
    <row r="109" spans="1:2">
      <c r="A109" s="58" t="s">
        <v>184</v>
      </c>
      <c r="B109" s="56">
        <v>127134403</v>
      </c>
    </row>
    <row r="110" spans="1:2">
      <c r="A110" s="58" t="s">
        <v>147</v>
      </c>
      <c r="B110" s="56">
        <v>126515372</v>
      </c>
    </row>
    <row r="111" spans="1:2">
      <c r="A111" s="58" t="s">
        <v>183</v>
      </c>
      <c r="B111" s="56">
        <v>123941351</v>
      </c>
    </row>
    <row r="112" spans="1:2">
      <c r="A112" s="58" t="s">
        <v>1184</v>
      </c>
      <c r="B112" s="56">
        <v>117130194</v>
      </c>
    </row>
    <row r="113" spans="1:2">
      <c r="A113" s="58" t="s">
        <v>314</v>
      </c>
      <c r="B113" s="56">
        <v>116140000</v>
      </c>
    </row>
    <row r="114" spans="1:2">
      <c r="A114" s="58" t="s">
        <v>951</v>
      </c>
      <c r="B114" s="56">
        <v>116000000</v>
      </c>
    </row>
    <row r="115" spans="1:2">
      <c r="A115" s="58" t="s">
        <v>221</v>
      </c>
      <c r="B115" s="56">
        <v>103000000</v>
      </c>
    </row>
    <row r="116" spans="1:2">
      <c r="A116" s="58" t="s">
        <v>198</v>
      </c>
      <c r="B116" s="56">
        <v>102975325</v>
      </c>
    </row>
    <row r="117" spans="1:2">
      <c r="A117" s="58" t="s">
        <v>958</v>
      </c>
      <c r="B117" s="56">
        <v>100000000</v>
      </c>
    </row>
    <row r="118" spans="1:2">
      <c r="A118" s="58" t="s">
        <v>950</v>
      </c>
      <c r="B118" s="56">
        <v>90000000</v>
      </c>
    </row>
    <row r="119" spans="1:2">
      <c r="A119" s="58" t="s">
        <v>1165</v>
      </c>
      <c r="B119" s="56">
        <v>90000000</v>
      </c>
    </row>
    <row r="120" spans="1:2">
      <c r="A120" s="58" t="s">
        <v>188</v>
      </c>
      <c r="B120" s="56">
        <v>89504380</v>
      </c>
    </row>
    <row r="121" spans="1:2">
      <c r="A121" s="58" t="s">
        <v>187</v>
      </c>
      <c r="B121" s="56">
        <v>89000000</v>
      </c>
    </row>
    <row r="122" spans="1:2">
      <c r="A122" s="58" t="s">
        <v>592</v>
      </c>
      <c r="B122" s="56">
        <v>88600000</v>
      </c>
    </row>
    <row r="123" spans="1:2">
      <c r="A123" s="58" t="s">
        <v>1124</v>
      </c>
      <c r="B123" s="56">
        <v>88300000</v>
      </c>
    </row>
    <row r="124" spans="1:2">
      <c r="A124" s="58" t="s">
        <v>1121</v>
      </c>
      <c r="B124" s="56">
        <v>88000000</v>
      </c>
    </row>
    <row r="125" spans="1:2">
      <c r="A125" s="58" t="s">
        <v>243</v>
      </c>
      <c r="B125" s="56">
        <v>86400000</v>
      </c>
    </row>
    <row r="126" spans="1:2">
      <c r="A126" s="58" t="s">
        <v>153</v>
      </c>
      <c r="B126" s="56">
        <v>80000000</v>
      </c>
    </row>
    <row r="127" spans="1:2">
      <c r="A127" s="58" t="s">
        <v>197</v>
      </c>
      <c r="B127" s="56">
        <v>79528894</v>
      </c>
    </row>
    <row r="128" spans="1:2">
      <c r="A128" s="58" t="s">
        <v>586</v>
      </c>
      <c r="B128" s="56">
        <v>79200000</v>
      </c>
    </row>
    <row r="129" spans="1:2">
      <c r="A129" s="58" t="s">
        <v>1201</v>
      </c>
      <c r="B129" s="56">
        <v>79140000</v>
      </c>
    </row>
    <row r="130" spans="1:2">
      <c r="A130" s="58" t="s">
        <v>611</v>
      </c>
      <c r="B130" s="56">
        <v>78745549</v>
      </c>
    </row>
    <row r="131" spans="1:2">
      <c r="A131" s="58" t="s">
        <v>193</v>
      </c>
      <c r="B131" s="56">
        <v>78158406</v>
      </c>
    </row>
    <row r="132" spans="1:2">
      <c r="A132" s="58" t="s">
        <v>195</v>
      </c>
      <c r="B132" s="56">
        <v>76630674</v>
      </c>
    </row>
    <row r="133" spans="1:2">
      <c r="A133" s="58" t="s">
        <v>212</v>
      </c>
      <c r="B133" s="56">
        <v>76100000</v>
      </c>
    </row>
    <row r="134" spans="1:2">
      <c r="A134" s="58" t="s">
        <v>497</v>
      </c>
      <c r="B134" s="56">
        <v>74661815</v>
      </c>
    </row>
    <row r="135" spans="1:2">
      <c r="A135" s="58" t="s">
        <v>199</v>
      </c>
      <c r="B135" s="56">
        <v>74272642</v>
      </c>
    </row>
    <row r="136" spans="1:2">
      <c r="A136" s="58" t="s">
        <v>189</v>
      </c>
      <c r="B136" s="56">
        <v>71915742</v>
      </c>
    </row>
    <row r="137" spans="1:2">
      <c r="A137" s="58" t="s">
        <v>1202</v>
      </c>
      <c r="B137" s="56">
        <v>70400000</v>
      </c>
    </row>
    <row r="138" spans="1:2">
      <c r="A138" s="58" t="s">
        <v>955</v>
      </c>
      <c r="B138" s="56">
        <v>70000000</v>
      </c>
    </row>
    <row r="139" spans="1:2">
      <c r="A139" s="58" t="s">
        <v>1209</v>
      </c>
      <c r="B139" s="56">
        <v>67500000</v>
      </c>
    </row>
    <row r="140" spans="1:2">
      <c r="A140" s="58" t="s">
        <v>196</v>
      </c>
      <c r="B140" s="56">
        <v>66920630</v>
      </c>
    </row>
    <row r="141" spans="1:2">
      <c r="A141" s="58" t="s">
        <v>173</v>
      </c>
      <c r="B141" s="56">
        <v>65400000</v>
      </c>
    </row>
    <row r="142" spans="1:2">
      <c r="A142" s="58" t="s">
        <v>208</v>
      </c>
      <c r="B142" s="56">
        <v>62029694</v>
      </c>
    </row>
    <row r="143" spans="1:2">
      <c r="A143" s="58" t="s">
        <v>200</v>
      </c>
      <c r="B143" s="56">
        <v>59959009</v>
      </c>
    </row>
    <row r="144" spans="1:2">
      <c r="A144" s="58" t="s">
        <v>202</v>
      </c>
      <c r="B144" s="56">
        <v>58000000</v>
      </c>
    </row>
    <row r="145" spans="1:2">
      <c r="A145" s="58" t="s">
        <v>201</v>
      </c>
      <c r="B145" s="56">
        <v>57300458</v>
      </c>
    </row>
    <row r="146" spans="1:2">
      <c r="A146" s="58" t="s">
        <v>263</v>
      </c>
      <c r="B146" s="56">
        <v>57200000</v>
      </c>
    </row>
    <row r="147" spans="1:2">
      <c r="A147" s="58" t="s">
        <v>1230</v>
      </c>
      <c r="B147" s="56">
        <v>56615000</v>
      </c>
    </row>
    <row r="148" spans="1:2">
      <c r="A148" s="58" t="s">
        <v>326</v>
      </c>
      <c r="B148" s="56">
        <v>55000000</v>
      </c>
    </row>
    <row r="149" spans="1:2">
      <c r="A149" s="58" t="s">
        <v>1228</v>
      </c>
      <c r="B149" s="56">
        <v>53926054</v>
      </c>
    </row>
    <row r="150" spans="1:2">
      <c r="A150" s="58" t="s">
        <v>286</v>
      </c>
      <c r="B150" s="56">
        <v>50000000</v>
      </c>
    </row>
    <row r="151" spans="1:2">
      <c r="A151" s="58" t="s">
        <v>272</v>
      </c>
      <c r="B151" s="56">
        <v>50000000</v>
      </c>
    </row>
    <row r="152" spans="1:2">
      <c r="A152" s="58" t="s">
        <v>1200</v>
      </c>
      <c r="B152" s="56">
        <v>50000000</v>
      </c>
    </row>
    <row r="153" spans="1:2">
      <c r="A153" s="58" t="s">
        <v>179</v>
      </c>
      <c r="B153" s="56">
        <v>50000000</v>
      </c>
    </row>
    <row r="154" spans="1:2">
      <c r="A154" s="58" t="s">
        <v>1159</v>
      </c>
      <c r="B154" s="56">
        <v>50000000</v>
      </c>
    </row>
    <row r="155" spans="1:2">
      <c r="A155" s="58" t="s">
        <v>1218</v>
      </c>
      <c r="B155" s="56">
        <v>50000000</v>
      </c>
    </row>
    <row r="156" spans="1:2">
      <c r="A156" s="58" t="s">
        <v>974</v>
      </c>
      <c r="B156" s="56">
        <v>50000000</v>
      </c>
    </row>
    <row r="157" spans="1:2">
      <c r="A157" s="58" t="s">
        <v>204</v>
      </c>
      <c r="B157" s="56">
        <v>49112507</v>
      </c>
    </row>
    <row r="158" spans="1:2">
      <c r="A158" s="58" t="s">
        <v>1206</v>
      </c>
      <c r="B158" s="56">
        <v>48000000</v>
      </c>
    </row>
    <row r="159" spans="1:2">
      <c r="A159" s="58" t="s">
        <v>536</v>
      </c>
      <c r="B159" s="56">
        <v>46900000</v>
      </c>
    </row>
    <row r="160" spans="1:2">
      <c r="A160" s="58" t="s">
        <v>877</v>
      </c>
      <c r="B160" s="56">
        <v>46331000</v>
      </c>
    </row>
    <row r="161" spans="1:2">
      <c r="A161" s="58" t="s">
        <v>207</v>
      </c>
      <c r="B161" s="56">
        <v>46000000</v>
      </c>
    </row>
    <row r="162" spans="1:2">
      <c r="A162" s="58" t="s">
        <v>140</v>
      </c>
      <c r="B162" s="56">
        <v>45500000</v>
      </c>
    </row>
    <row r="163" spans="1:2">
      <c r="A163" s="58" t="s">
        <v>209</v>
      </c>
      <c r="B163" s="56">
        <v>44797909</v>
      </c>
    </row>
    <row r="164" spans="1:2">
      <c r="A164" s="58" t="s">
        <v>560</v>
      </c>
      <c r="B164" s="56">
        <v>44000000</v>
      </c>
    </row>
    <row r="165" spans="1:2">
      <c r="A165" s="58" t="s">
        <v>210</v>
      </c>
      <c r="B165" s="56">
        <v>41316552</v>
      </c>
    </row>
    <row r="166" spans="1:2">
      <c r="A166" s="58" t="s">
        <v>224</v>
      </c>
      <c r="B166" s="56">
        <v>39700000</v>
      </c>
    </row>
    <row r="167" spans="1:2">
      <c r="A167" s="58" t="s">
        <v>218</v>
      </c>
      <c r="B167" s="56">
        <v>38871394</v>
      </c>
    </row>
    <row r="168" spans="1:2">
      <c r="A168" s="58" t="s">
        <v>333</v>
      </c>
      <c r="B168" s="56">
        <v>36361288</v>
      </c>
    </row>
    <row r="169" spans="1:2">
      <c r="A169" s="58" t="s">
        <v>215</v>
      </c>
      <c r="B169" s="56">
        <v>36151983</v>
      </c>
    </row>
    <row r="170" spans="1:2">
      <c r="A170" s="58" t="s">
        <v>216</v>
      </c>
      <c r="B170" s="56">
        <v>35930000</v>
      </c>
    </row>
    <row r="171" spans="1:2">
      <c r="A171" s="58" t="s">
        <v>240</v>
      </c>
      <c r="B171" s="56">
        <v>35627273</v>
      </c>
    </row>
    <row r="172" spans="1:2">
      <c r="A172" s="58" t="s">
        <v>213</v>
      </c>
      <c r="B172" s="56">
        <v>35010774</v>
      </c>
    </row>
    <row r="173" spans="1:2">
      <c r="A173" s="58" t="s">
        <v>1182</v>
      </c>
      <c r="B173" s="56">
        <v>35000000</v>
      </c>
    </row>
    <row r="174" spans="1:2">
      <c r="A174" s="58" t="s">
        <v>217</v>
      </c>
      <c r="B174" s="56">
        <v>35000000</v>
      </c>
    </row>
    <row r="175" spans="1:2">
      <c r="A175" s="58" t="s">
        <v>1155</v>
      </c>
      <c r="B175" s="56">
        <v>35000000</v>
      </c>
    </row>
    <row r="176" spans="1:2">
      <c r="A176" s="58" t="s">
        <v>246</v>
      </c>
      <c r="B176" s="56">
        <v>33153672</v>
      </c>
    </row>
    <row r="177" spans="1:2">
      <c r="A177" s="58" t="s">
        <v>220</v>
      </c>
      <c r="B177" s="56">
        <v>33000000</v>
      </c>
    </row>
    <row r="178" spans="1:2">
      <c r="A178" s="58" t="s">
        <v>535</v>
      </c>
      <c r="B178" s="56">
        <v>32815000</v>
      </c>
    </row>
    <row r="179" spans="1:2">
      <c r="A179" s="58" t="s">
        <v>219</v>
      </c>
      <c r="B179" s="56">
        <v>32500000</v>
      </c>
    </row>
    <row r="180" spans="1:2">
      <c r="A180" s="58" t="s">
        <v>612</v>
      </c>
      <c r="B180" s="56">
        <v>31986476</v>
      </c>
    </row>
    <row r="181" spans="1:2">
      <c r="A181" s="58" t="s">
        <v>222</v>
      </c>
      <c r="B181" s="56">
        <v>31339415</v>
      </c>
    </row>
    <row r="182" spans="1:2">
      <c r="A182" s="58" t="s">
        <v>1151</v>
      </c>
      <c r="B182" s="56">
        <v>31100000</v>
      </c>
    </row>
    <row r="183" spans="1:2">
      <c r="A183" s="58" t="s">
        <v>223</v>
      </c>
      <c r="B183" s="56">
        <v>30470957</v>
      </c>
    </row>
    <row r="184" spans="1:2">
      <c r="A184" s="58" t="s">
        <v>961</v>
      </c>
      <c r="B184" s="56">
        <v>30000000</v>
      </c>
    </row>
    <row r="185" spans="1:2">
      <c r="A185" s="58" t="s">
        <v>182</v>
      </c>
      <c r="B185" s="56">
        <v>29076758</v>
      </c>
    </row>
    <row r="186" spans="1:2">
      <c r="A186" s="58" t="s">
        <v>226</v>
      </c>
      <c r="B186" s="56">
        <v>28800000</v>
      </c>
    </row>
    <row r="187" spans="1:2">
      <c r="A187" s="58" t="s">
        <v>227</v>
      </c>
      <c r="B187" s="56">
        <v>28794000</v>
      </c>
    </row>
    <row r="188" spans="1:2">
      <c r="A188" s="58" t="s">
        <v>185</v>
      </c>
      <c r="B188" s="56">
        <v>28649202</v>
      </c>
    </row>
    <row r="189" spans="1:2">
      <c r="A189" s="58" t="s">
        <v>1227</v>
      </c>
      <c r="B189" s="56">
        <v>28400000</v>
      </c>
    </row>
    <row r="190" spans="1:2">
      <c r="A190" s="58" t="s">
        <v>228</v>
      </c>
      <c r="B190" s="56">
        <v>28006547</v>
      </c>
    </row>
    <row r="191" spans="1:2">
      <c r="A191" s="58" t="s">
        <v>239</v>
      </c>
      <c r="B191" s="56">
        <v>25739900</v>
      </c>
    </row>
    <row r="192" spans="1:2">
      <c r="A192" s="58" t="s">
        <v>230</v>
      </c>
      <c r="B192" s="56">
        <v>25480000</v>
      </c>
    </row>
    <row r="193" spans="1:2">
      <c r="A193" s="58" t="s">
        <v>235</v>
      </c>
      <c r="B193" s="56">
        <v>25440090</v>
      </c>
    </row>
    <row r="194" spans="1:2">
      <c r="A194" s="58" t="s">
        <v>231</v>
      </c>
      <c r="B194" s="56">
        <v>25100000</v>
      </c>
    </row>
    <row r="195" spans="1:2">
      <c r="A195" s="58" t="s">
        <v>269</v>
      </c>
      <c r="B195" s="56">
        <v>25000000</v>
      </c>
    </row>
    <row r="196" spans="1:2">
      <c r="A196" s="58" t="s">
        <v>1203</v>
      </c>
      <c r="B196" s="56">
        <v>25000000</v>
      </c>
    </row>
    <row r="197" spans="1:2">
      <c r="A197" s="58" t="s">
        <v>1215</v>
      </c>
      <c r="B197" s="56">
        <v>25000000</v>
      </c>
    </row>
    <row r="198" spans="1:2">
      <c r="A198" s="58" t="s">
        <v>1222</v>
      </c>
      <c r="B198" s="56">
        <v>25000000</v>
      </c>
    </row>
    <row r="199" spans="1:2">
      <c r="A199" s="58" t="s">
        <v>233</v>
      </c>
      <c r="B199" s="56">
        <v>24460513</v>
      </c>
    </row>
    <row r="200" spans="1:2">
      <c r="A200" s="58" t="s">
        <v>229</v>
      </c>
      <c r="B200" s="56">
        <v>24451000</v>
      </c>
    </row>
    <row r="201" spans="1:2">
      <c r="A201" s="58" t="s">
        <v>603</v>
      </c>
      <c r="B201" s="56">
        <v>24370997</v>
      </c>
    </row>
    <row r="202" spans="1:2">
      <c r="A202" s="58" t="s">
        <v>234</v>
      </c>
      <c r="B202" s="56">
        <v>24201444</v>
      </c>
    </row>
    <row r="203" spans="1:2">
      <c r="A203" s="58" t="s">
        <v>576</v>
      </c>
      <c r="B203" s="56">
        <v>24170000</v>
      </c>
    </row>
    <row r="204" spans="1:2">
      <c r="A204" s="58" t="s">
        <v>249</v>
      </c>
      <c r="B204" s="56">
        <v>24138763</v>
      </c>
    </row>
    <row r="205" spans="1:2">
      <c r="A205" s="58" t="s">
        <v>538</v>
      </c>
      <c r="B205" s="56">
        <v>24000000</v>
      </c>
    </row>
    <row r="206" spans="1:2">
      <c r="A206" s="58" t="s">
        <v>225</v>
      </c>
      <c r="B206" s="56">
        <v>23939235</v>
      </c>
    </row>
    <row r="207" spans="1:2">
      <c r="A207" s="58" t="s">
        <v>553</v>
      </c>
      <c r="B207" s="56">
        <v>23748399</v>
      </c>
    </row>
    <row r="208" spans="1:2">
      <c r="A208" s="58" t="s">
        <v>604</v>
      </c>
      <c r="B208" s="56">
        <v>23496797</v>
      </c>
    </row>
    <row r="209" spans="1:2">
      <c r="A209" s="58" t="s">
        <v>593</v>
      </c>
      <c r="B209" s="56">
        <v>23080000</v>
      </c>
    </row>
    <row r="210" spans="1:2">
      <c r="A210" s="58" t="s">
        <v>1210</v>
      </c>
      <c r="B210" s="56">
        <v>22500000</v>
      </c>
    </row>
    <row r="211" spans="1:2">
      <c r="A211" s="58" t="s">
        <v>978</v>
      </c>
      <c r="B211" s="56">
        <v>21870714</v>
      </c>
    </row>
    <row r="212" spans="1:2">
      <c r="A212" s="58" t="s">
        <v>1175</v>
      </c>
      <c r="B212" s="56">
        <v>20667547</v>
      </c>
    </row>
    <row r="213" spans="1:2">
      <c r="A213" s="58" t="s">
        <v>568</v>
      </c>
      <c r="B213" s="56">
        <v>20600000</v>
      </c>
    </row>
    <row r="214" spans="1:2">
      <c r="A214" s="58" t="s">
        <v>563</v>
      </c>
      <c r="B214" s="56">
        <v>20000000</v>
      </c>
    </row>
    <row r="215" spans="1:2">
      <c r="A215" s="58" t="s">
        <v>242</v>
      </c>
      <c r="B215" s="56">
        <v>20000000</v>
      </c>
    </row>
    <row r="216" spans="1:2">
      <c r="A216" s="58" t="s">
        <v>1216</v>
      </c>
      <c r="B216" s="56">
        <v>20000000</v>
      </c>
    </row>
    <row r="217" spans="1:2">
      <c r="A217" s="58" t="s">
        <v>621</v>
      </c>
      <c r="B217" s="56">
        <v>20000000</v>
      </c>
    </row>
    <row r="218" spans="1:2">
      <c r="A218" s="58" t="s">
        <v>250</v>
      </c>
      <c r="B218" s="56">
        <v>19902914</v>
      </c>
    </row>
    <row r="219" spans="1:2">
      <c r="A219" s="58" t="s">
        <v>885</v>
      </c>
      <c r="B219" s="56">
        <v>19800000</v>
      </c>
    </row>
    <row r="220" spans="1:2">
      <c r="A220" s="58" t="s">
        <v>252</v>
      </c>
      <c r="B220" s="56">
        <v>18100000</v>
      </c>
    </row>
    <row r="221" spans="1:2">
      <c r="A221" s="58" t="s">
        <v>784</v>
      </c>
      <c r="B221" s="56">
        <v>17547118</v>
      </c>
    </row>
    <row r="222" spans="1:2">
      <c r="A222" s="58" t="s">
        <v>256</v>
      </c>
      <c r="B222" s="56">
        <v>17400611</v>
      </c>
    </row>
    <row r="223" spans="1:2">
      <c r="A223" s="58" t="s">
        <v>957</v>
      </c>
      <c r="B223" s="56">
        <v>17282671</v>
      </c>
    </row>
    <row r="224" spans="1:2">
      <c r="A224" s="58" t="s">
        <v>266</v>
      </c>
      <c r="B224" s="56">
        <v>17000000</v>
      </c>
    </row>
    <row r="225" spans="1:2">
      <c r="A225" s="58" t="s">
        <v>1112</v>
      </c>
      <c r="B225" s="56">
        <v>16500000</v>
      </c>
    </row>
    <row r="226" spans="1:2">
      <c r="A226" s="58" t="s">
        <v>259</v>
      </c>
      <c r="B226" s="56">
        <v>16383889</v>
      </c>
    </row>
    <row r="227" spans="1:2">
      <c r="A227" s="58" t="s">
        <v>241</v>
      </c>
      <c r="B227" s="56">
        <v>16000000</v>
      </c>
    </row>
    <row r="228" spans="1:2">
      <c r="A228" s="58" t="s">
        <v>882</v>
      </c>
      <c r="B228" s="56">
        <v>16000000</v>
      </c>
    </row>
    <row r="229" spans="1:2">
      <c r="A229" s="58" t="s">
        <v>289</v>
      </c>
      <c r="B229" s="56">
        <v>15630828</v>
      </c>
    </row>
    <row r="230" spans="1:2">
      <c r="A230" s="58" t="s">
        <v>292</v>
      </c>
      <c r="B230" s="56">
        <v>15148112</v>
      </c>
    </row>
    <row r="231" spans="1:2">
      <c r="A231" s="58" t="s">
        <v>261</v>
      </c>
      <c r="B231" s="56">
        <v>15000000</v>
      </c>
    </row>
    <row r="232" spans="1:2">
      <c r="A232" s="58" t="s">
        <v>244</v>
      </c>
      <c r="B232" s="56">
        <v>15000000</v>
      </c>
    </row>
    <row r="233" spans="1:2">
      <c r="A233" s="58" t="s">
        <v>262</v>
      </c>
      <c r="B233" s="56">
        <v>15000000</v>
      </c>
    </row>
    <row r="234" spans="1:2">
      <c r="A234" s="58" t="s">
        <v>324</v>
      </c>
      <c r="B234" s="56">
        <v>14839549</v>
      </c>
    </row>
    <row r="235" spans="1:2">
      <c r="A235" s="58" t="s">
        <v>1223</v>
      </c>
      <c r="B235" s="56">
        <v>13991723</v>
      </c>
    </row>
    <row r="236" spans="1:2">
      <c r="A236" s="58" t="s">
        <v>971</v>
      </c>
      <c r="B236" s="56">
        <v>13849040</v>
      </c>
    </row>
    <row r="237" spans="1:2">
      <c r="A237" s="58" t="s">
        <v>264</v>
      </c>
      <c r="B237" s="56">
        <v>13639282</v>
      </c>
    </row>
    <row r="238" spans="1:2">
      <c r="A238" s="58" t="s">
        <v>308</v>
      </c>
      <c r="B238" s="56">
        <v>13600000</v>
      </c>
    </row>
    <row r="239" spans="1:2">
      <c r="A239" s="58" t="s">
        <v>610</v>
      </c>
      <c r="B239" s="56">
        <v>13584192</v>
      </c>
    </row>
    <row r="240" spans="1:2">
      <c r="A240" s="58" t="s">
        <v>1179</v>
      </c>
      <c r="B240" s="56">
        <v>13000000</v>
      </c>
    </row>
    <row r="241" spans="1:2">
      <c r="A241" s="58" t="s">
        <v>267</v>
      </c>
      <c r="B241" s="56">
        <v>12983202</v>
      </c>
    </row>
    <row r="242" spans="1:2">
      <c r="A242" s="58" t="s">
        <v>268</v>
      </c>
      <c r="B242" s="56">
        <v>12921106</v>
      </c>
    </row>
    <row r="243" spans="1:2">
      <c r="A243" s="58" t="s">
        <v>271</v>
      </c>
      <c r="B243" s="56">
        <v>12701549</v>
      </c>
    </row>
    <row r="244" spans="1:2">
      <c r="A244" s="58" t="s">
        <v>584</v>
      </c>
      <c r="B244" s="56">
        <v>12040000</v>
      </c>
    </row>
    <row r="245" spans="1:2">
      <c r="A245" s="58" t="s">
        <v>489</v>
      </c>
      <c r="B245" s="56">
        <v>12032785</v>
      </c>
    </row>
    <row r="246" spans="1:2">
      <c r="A246" s="58" t="s">
        <v>1190</v>
      </c>
      <c r="B246" s="56">
        <v>12000000</v>
      </c>
    </row>
    <row r="247" spans="1:2">
      <c r="A247" s="58" t="s">
        <v>380</v>
      </c>
      <c r="B247" s="56">
        <v>11679723</v>
      </c>
    </row>
    <row r="248" spans="1:2">
      <c r="A248" s="58" t="s">
        <v>257</v>
      </c>
      <c r="B248" s="56">
        <v>11645105</v>
      </c>
    </row>
    <row r="249" spans="1:2">
      <c r="A249" s="58" t="s">
        <v>273</v>
      </c>
      <c r="B249" s="56">
        <v>10754034</v>
      </c>
    </row>
    <row r="250" spans="1:2">
      <c r="A250" s="58" t="s">
        <v>298</v>
      </c>
      <c r="B250" s="56">
        <v>10700000</v>
      </c>
    </row>
    <row r="251" spans="1:2">
      <c r="A251" s="58" t="s">
        <v>282</v>
      </c>
      <c r="B251" s="56">
        <v>10329138</v>
      </c>
    </row>
    <row r="252" spans="1:2">
      <c r="A252" s="58" t="s">
        <v>598</v>
      </c>
      <c r="B252" s="56">
        <v>10235819</v>
      </c>
    </row>
    <row r="253" spans="1:2">
      <c r="A253" s="58" t="s">
        <v>284</v>
      </c>
      <c r="B253" s="56">
        <v>10000000</v>
      </c>
    </row>
    <row r="254" spans="1:2">
      <c r="A254" s="58" t="s">
        <v>285</v>
      </c>
      <c r="B254" s="56">
        <v>10000000</v>
      </c>
    </row>
    <row r="255" spans="1:2">
      <c r="A255" s="58" t="s">
        <v>306</v>
      </c>
      <c r="B255" s="56">
        <v>10000000</v>
      </c>
    </row>
    <row r="256" spans="1:2">
      <c r="A256" s="58" t="s">
        <v>294</v>
      </c>
      <c r="B256" s="56">
        <v>10000000</v>
      </c>
    </row>
    <row r="257" spans="1:2">
      <c r="A257" s="58" t="s">
        <v>1187</v>
      </c>
      <c r="B257" s="56">
        <v>10000000</v>
      </c>
    </row>
    <row r="258" spans="1:2">
      <c r="A258" s="58" t="s">
        <v>248</v>
      </c>
      <c r="B258" s="56">
        <v>10000000</v>
      </c>
    </row>
    <row r="259" spans="1:2">
      <c r="A259" s="58" t="s">
        <v>1133</v>
      </c>
      <c r="B259" s="56">
        <v>10000000</v>
      </c>
    </row>
    <row r="260" spans="1:2">
      <c r="A260" s="58" t="s">
        <v>1191</v>
      </c>
      <c r="B260" s="56">
        <v>10000000</v>
      </c>
    </row>
    <row r="261" spans="1:2">
      <c r="A261" s="58" t="s">
        <v>318</v>
      </c>
      <c r="B261" s="56">
        <v>10000000</v>
      </c>
    </row>
    <row r="262" spans="1:2">
      <c r="A262" s="58" t="s">
        <v>316</v>
      </c>
      <c r="B262" s="56">
        <v>10000000</v>
      </c>
    </row>
    <row r="263" spans="1:2">
      <c r="A263" s="58" t="s">
        <v>290</v>
      </c>
      <c r="B263" s="56">
        <v>10000000</v>
      </c>
    </row>
    <row r="264" spans="1:2">
      <c r="A264" s="58" t="s">
        <v>280</v>
      </c>
      <c r="B264" s="56">
        <v>9907187</v>
      </c>
    </row>
    <row r="265" spans="1:2">
      <c r="A265" s="58" t="s">
        <v>304</v>
      </c>
      <c r="B265" s="56">
        <v>9798011</v>
      </c>
    </row>
    <row r="266" spans="1:2">
      <c r="A266" s="58" t="s">
        <v>277</v>
      </c>
      <c r="B266" s="56">
        <v>9782667</v>
      </c>
    </row>
    <row r="267" spans="1:2">
      <c r="A267" s="58" t="s">
        <v>329</v>
      </c>
      <c r="B267" s="56">
        <v>9506475</v>
      </c>
    </row>
    <row r="268" spans="1:2">
      <c r="A268" s="58" t="s">
        <v>547</v>
      </c>
      <c r="B268" s="56">
        <v>9350000</v>
      </c>
    </row>
    <row r="269" spans="1:2">
      <c r="A269" s="58" t="s">
        <v>247</v>
      </c>
      <c r="B269" s="56">
        <v>9300000</v>
      </c>
    </row>
    <row r="270" spans="1:2">
      <c r="A270" s="58" t="s">
        <v>976</v>
      </c>
      <c r="B270" s="56">
        <v>9287869</v>
      </c>
    </row>
    <row r="271" spans="1:2">
      <c r="A271" s="58" t="s">
        <v>295</v>
      </c>
      <c r="B271" s="56">
        <v>9219000</v>
      </c>
    </row>
    <row r="272" spans="1:2">
      <c r="A272" s="58" t="s">
        <v>613</v>
      </c>
      <c r="B272" s="56">
        <v>9000000</v>
      </c>
    </row>
    <row r="273" spans="1:2">
      <c r="A273" s="58" t="s">
        <v>332</v>
      </c>
      <c r="B273" s="56">
        <v>8007522</v>
      </c>
    </row>
    <row r="274" spans="1:2">
      <c r="A274" s="58" t="s">
        <v>301</v>
      </c>
      <c r="B274" s="56">
        <v>8000000</v>
      </c>
    </row>
    <row r="275" spans="1:2">
      <c r="A275" s="58" t="s">
        <v>302</v>
      </c>
      <c r="B275" s="56">
        <v>8000000</v>
      </c>
    </row>
    <row r="276" spans="1:2">
      <c r="A276" s="58" t="s">
        <v>303</v>
      </c>
      <c r="B276" s="56">
        <v>7694197</v>
      </c>
    </row>
    <row r="277" spans="1:2">
      <c r="A277" s="58" t="s">
        <v>344</v>
      </c>
      <c r="B277" s="56">
        <v>7583216</v>
      </c>
    </row>
    <row r="278" spans="1:2">
      <c r="A278" s="58" t="s">
        <v>328</v>
      </c>
      <c r="B278" s="56">
        <v>7479421</v>
      </c>
    </row>
    <row r="279" spans="1:2">
      <c r="A279" s="58" t="s">
        <v>966</v>
      </c>
      <c r="B279" s="56">
        <v>7345857</v>
      </c>
    </row>
    <row r="280" spans="1:2">
      <c r="A280" s="58" t="s">
        <v>307</v>
      </c>
      <c r="B280" s="56">
        <v>7122950</v>
      </c>
    </row>
    <row r="281" spans="1:2">
      <c r="A281" s="58" t="s">
        <v>938</v>
      </c>
      <c r="B281" s="56">
        <v>7000000</v>
      </c>
    </row>
    <row r="282" spans="1:2">
      <c r="A282" s="58" t="s">
        <v>320</v>
      </c>
      <c r="B282" s="56">
        <v>6823000</v>
      </c>
    </row>
    <row r="283" spans="1:2">
      <c r="A283" s="58" t="s">
        <v>309</v>
      </c>
      <c r="B283" s="56">
        <v>6594836</v>
      </c>
    </row>
    <row r="284" spans="1:2">
      <c r="A284" s="58" t="s">
        <v>297</v>
      </c>
      <c r="B284" s="56">
        <v>6368660</v>
      </c>
    </row>
    <row r="285" spans="1:2">
      <c r="A285" s="58" t="s">
        <v>283</v>
      </c>
      <c r="B285" s="56">
        <v>6277407</v>
      </c>
    </row>
    <row r="286" spans="1:2">
      <c r="A286" s="58" t="s">
        <v>315</v>
      </c>
      <c r="B286" s="56">
        <v>6000000</v>
      </c>
    </row>
    <row r="287" spans="1:2">
      <c r="A287" s="58" t="s">
        <v>359</v>
      </c>
      <c r="B287" s="56">
        <v>5874021</v>
      </c>
    </row>
    <row r="288" spans="1:2">
      <c r="A288" s="58" t="s">
        <v>305</v>
      </c>
      <c r="B288" s="56">
        <v>5867376</v>
      </c>
    </row>
    <row r="289" spans="1:2">
      <c r="A289" s="58" t="s">
        <v>400</v>
      </c>
      <c r="B289" s="56">
        <v>5785133</v>
      </c>
    </row>
    <row r="290" spans="1:2">
      <c r="A290" s="58" t="s">
        <v>265</v>
      </c>
      <c r="B290" s="56">
        <v>5673303</v>
      </c>
    </row>
    <row r="291" spans="1:2">
      <c r="A291" s="58" t="s">
        <v>868</v>
      </c>
      <c r="B291" s="56">
        <v>5345000</v>
      </c>
    </row>
    <row r="292" spans="1:2">
      <c r="A292" s="58" t="s">
        <v>317</v>
      </c>
      <c r="B292" s="56">
        <v>5268974</v>
      </c>
    </row>
    <row r="293" spans="1:2">
      <c r="A293" s="58" t="s">
        <v>330</v>
      </c>
      <c r="B293" s="56">
        <v>5218551</v>
      </c>
    </row>
    <row r="294" spans="1:2">
      <c r="A294" s="58" t="s">
        <v>281</v>
      </c>
      <c r="B294" s="56">
        <v>5180063</v>
      </c>
    </row>
    <row r="295" spans="1:2">
      <c r="A295" s="58" t="s">
        <v>325</v>
      </c>
      <c r="B295" s="56">
        <v>5065000</v>
      </c>
    </row>
    <row r="296" spans="1:2">
      <c r="A296" s="58" t="s">
        <v>354</v>
      </c>
      <c r="B296" s="56">
        <v>5047557</v>
      </c>
    </row>
    <row r="297" spans="1:2">
      <c r="A297" s="58" t="s">
        <v>1178</v>
      </c>
      <c r="B297" s="56">
        <v>5000000</v>
      </c>
    </row>
    <row r="298" spans="1:2">
      <c r="A298" s="58" t="s">
        <v>485</v>
      </c>
      <c r="B298" s="56">
        <v>5000000</v>
      </c>
    </row>
    <row r="299" spans="1:2">
      <c r="A299" s="58" t="s">
        <v>1180</v>
      </c>
      <c r="B299" s="56">
        <v>5000000</v>
      </c>
    </row>
    <row r="300" spans="1:2">
      <c r="A300" s="58" t="s">
        <v>960</v>
      </c>
      <c r="B300" s="56">
        <v>5000000</v>
      </c>
    </row>
    <row r="301" spans="1:2">
      <c r="A301" s="58" t="s">
        <v>1193</v>
      </c>
      <c r="B301" s="56">
        <v>5000000</v>
      </c>
    </row>
    <row r="302" spans="1:2">
      <c r="A302" s="58" t="s">
        <v>1196</v>
      </c>
      <c r="B302" s="56">
        <v>5000000</v>
      </c>
    </row>
    <row r="303" spans="1:2">
      <c r="A303" s="58" t="s">
        <v>1199</v>
      </c>
      <c r="B303" s="56">
        <v>5000000</v>
      </c>
    </row>
    <row r="304" spans="1:2">
      <c r="A304" s="58" t="s">
        <v>495</v>
      </c>
      <c r="B304" s="56">
        <v>5000000</v>
      </c>
    </row>
    <row r="305" spans="1:2">
      <c r="A305" s="58" t="s">
        <v>1204</v>
      </c>
      <c r="B305" s="56">
        <v>5000000</v>
      </c>
    </row>
    <row r="306" spans="1:2">
      <c r="A306" s="58" t="s">
        <v>596</v>
      </c>
      <c r="B306" s="56">
        <v>5000000</v>
      </c>
    </row>
    <row r="307" spans="1:2">
      <c r="A307" s="58" t="s">
        <v>970</v>
      </c>
      <c r="B307" s="56">
        <v>5000000</v>
      </c>
    </row>
    <row r="308" spans="1:2">
      <c r="A308" s="58" t="s">
        <v>1217</v>
      </c>
      <c r="B308" s="56">
        <v>5000000</v>
      </c>
    </row>
    <row r="309" spans="1:2">
      <c r="A309" s="58" t="s">
        <v>1220</v>
      </c>
      <c r="B309" s="56">
        <v>5000000</v>
      </c>
    </row>
    <row r="310" spans="1:2">
      <c r="A310" s="58" t="s">
        <v>428</v>
      </c>
      <c r="B310" s="56">
        <v>5000000</v>
      </c>
    </row>
    <row r="311" spans="1:2">
      <c r="A311" s="58" t="s">
        <v>377</v>
      </c>
      <c r="B311" s="56">
        <v>4900000</v>
      </c>
    </row>
    <row r="312" spans="1:2">
      <c r="A312" s="58" t="s">
        <v>869</v>
      </c>
      <c r="B312" s="56">
        <v>4700000</v>
      </c>
    </row>
    <row r="313" spans="1:2">
      <c r="A313" s="58" t="s">
        <v>334</v>
      </c>
      <c r="B313" s="56">
        <v>4563387</v>
      </c>
    </row>
    <row r="314" spans="1:2">
      <c r="A314" s="58" t="s">
        <v>1194</v>
      </c>
      <c r="B314" s="56">
        <v>4500000</v>
      </c>
    </row>
    <row r="315" spans="1:2">
      <c r="A315" s="58" t="s">
        <v>293</v>
      </c>
      <c r="B315" s="56">
        <v>4487576</v>
      </c>
    </row>
    <row r="316" spans="1:2">
      <c r="A316" s="58" t="s">
        <v>336</v>
      </c>
      <c r="B316" s="56">
        <v>4419080</v>
      </c>
    </row>
    <row r="317" spans="1:2">
      <c r="A317" s="58" t="s">
        <v>619</v>
      </c>
      <c r="B317" s="56">
        <v>4400000</v>
      </c>
    </row>
    <row r="318" spans="1:2">
      <c r="A318" s="58" t="s">
        <v>335</v>
      </c>
      <c r="B318" s="56">
        <v>4268826</v>
      </c>
    </row>
    <row r="319" spans="1:2">
      <c r="A319" s="58" t="s">
        <v>274</v>
      </c>
      <c r="B319" s="56">
        <v>4250000</v>
      </c>
    </row>
    <row r="320" spans="1:2">
      <c r="A320" s="58" t="s">
        <v>875</v>
      </c>
      <c r="B320" s="56">
        <v>4153160</v>
      </c>
    </row>
    <row r="321" spans="1:2">
      <c r="A321" s="58" t="s">
        <v>339</v>
      </c>
      <c r="B321" s="56">
        <v>4118369</v>
      </c>
    </row>
    <row r="322" spans="1:2">
      <c r="A322" s="58" t="s">
        <v>556</v>
      </c>
      <c r="B322" s="56">
        <v>4000000</v>
      </c>
    </row>
    <row r="323" spans="1:2">
      <c r="A323" s="58" t="s">
        <v>1185</v>
      </c>
      <c r="B323" s="56">
        <v>4000000</v>
      </c>
    </row>
    <row r="324" spans="1:2">
      <c r="A324" s="58" t="s">
        <v>1221</v>
      </c>
      <c r="B324" s="56">
        <v>4000000</v>
      </c>
    </row>
    <row r="325" spans="1:2">
      <c r="A325" s="58" t="s">
        <v>1235</v>
      </c>
      <c r="B325" s="56">
        <v>4000000</v>
      </c>
    </row>
    <row r="326" spans="1:2">
      <c r="A326" s="58" t="s">
        <v>337</v>
      </c>
      <c r="B326" s="56">
        <v>3965061</v>
      </c>
    </row>
    <row r="327" spans="1:2">
      <c r="A327" s="58" t="s">
        <v>338</v>
      </c>
      <c r="B327" s="56">
        <v>3965061</v>
      </c>
    </row>
    <row r="328" spans="1:2">
      <c r="A328" s="58" t="s">
        <v>1120</v>
      </c>
      <c r="B328" s="56">
        <v>3900000</v>
      </c>
    </row>
    <row r="329" spans="1:2">
      <c r="A329" s="58" t="s">
        <v>411</v>
      </c>
      <c r="B329" s="56">
        <v>3741000</v>
      </c>
    </row>
    <row r="330" spans="1:2">
      <c r="A330" s="58" t="s">
        <v>340</v>
      </c>
      <c r="B330" s="56">
        <v>3624969</v>
      </c>
    </row>
    <row r="331" spans="1:2">
      <c r="A331" s="58" t="s">
        <v>341</v>
      </c>
      <c r="B331" s="56">
        <v>3615198</v>
      </c>
    </row>
    <row r="332" spans="1:2">
      <c r="A332" s="58" t="s">
        <v>342</v>
      </c>
      <c r="B332" s="56">
        <v>3576486</v>
      </c>
    </row>
    <row r="333" spans="1:2">
      <c r="A333" s="58" t="s">
        <v>321</v>
      </c>
      <c r="B333" s="56">
        <v>3557910</v>
      </c>
    </row>
    <row r="334" spans="1:2">
      <c r="A334" s="58" t="s">
        <v>345</v>
      </c>
      <c r="B334" s="56">
        <v>3453965</v>
      </c>
    </row>
    <row r="335" spans="1:2">
      <c r="A335" s="58" t="s">
        <v>349</v>
      </c>
      <c r="B335" s="56">
        <v>3400000</v>
      </c>
    </row>
    <row r="336" spans="1:2">
      <c r="A336" s="58" t="s">
        <v>346</v>
      </c>
      <c r="B336" s="56">
        <v>3284710</v>
      </c>
    </row>
    <row r="337" spans="1:2">
      <c r="A337" s="58" t="s">
        <v>312</v>
      </c>
      <c r="B337" s="56">
        <v>3000000</v>
      </c>
    </row>
    <row r="338" spans="1:2">
      <c r="A338" s="58" t="s">
        <v>555</v>
      </c>
      <c r="B338" s="56">
        <v>3000000</v>
      </c>
    </row>
    <row r="339" spans="1:2">
      <c r="A339" s="58" t="s">
        <v>1183</v>
      </c>
      <c r="B339" s="56">
        <v>3000000</v>
      </c>
    </row>
    <row r="340" spans="1:2">
      <c r="A340" s="58" t="s">
        <v>300</v>
      </c>
      <c r="B340" s="56">
        <v>3000000</v>
      </c>
    </row>
    <row r="341" spans="1:2">
      <c r="A341" s="58" t="s">
        <v>1186</v>
      </c>
      <c r="B341" s="56">
        <v>3000000</v>
      </c>
    </row>
    <row r="342" spans="1:2">
      <c r="A342" s="58" t="s">
        <v>352</v>
      </c>
      <c r="B342" s="56">
        <v>3000000</v>
      </c>
    </row>
    <row r="343" spans="1:2">
      <c r="A343" s="58" t="s">
        <v>1162</v>
      </c>
      <c r="B343" s="56">
        <v>3000000</v>
      </c>
    </row>
    <row r="344" spans="1:2">
      <c r="A344" s="58" t="s">
        <v>1224</v>
      </c>
      <c r="B344" s="56">
        <v>3000000</v>
      </c>
    </row>
    <row r="345" spans="1:2">
      <c r="A345" s="58" t="s">
        <v>626</v>
      </c>
      <c r="B345" s="56">
        <v>3000000</v>
      </c>
    </row>
    <row r="346" spans="1:2">
      <c r="A346" s="58" t="s">
        <v>628</v>
      </c>
      <c r="B346" s="56">
        <v>3000000</v>
      </c>
    </row>
    <row r="347" spans="1:2">
      <c r="A347" s="58" t="s">
        <v>884</v>
      </c>
      <c r="B347" s="56">
        <v>3000000</v>
      </c>
    </row>
    <row r="348" spans="1:2">
      <c r="A348" s="58" t="s">
        <v>343</v>
      </c>
      <c r="B348" s="56">
        <v>2825000</v>
      </c>
    </row>
    <row r="349" spans="1:2">
      <c r="A349" s="58" t="s">
        <v>355</v>
      </c>
      <c r="B349" s="56">
        <v>2800000</v>
      </c>
    </row>
    <row r="350" spans="1:2">
      <c r="A350" s="58" t="s">
        <v>364</v>
      </c>
      <c r="B350" s="56">
        <v>2639275</v>
      </c>
    </row>
    <row r="351" spans="1:2">
      <c r="A351" s="58" t="s">
        <v>358</v>
      </c>
      <c r="B351" s="56">
        <v>2592000</v>
      </c>
    </row>
    <row r="352" spans="1:2">
      <c r="A352" s="58" t="s">
        <v>360</v>
      </c>
      <c r="B352" s="56">
        <v>2586550</v>
      </c>
    </row>
    <row r="353" spans="1:2">
      <c r="A353" s="58" t="s">
        <v>356</v>
      </c>
      <c r="B353" s="56">
        <v>2510000</v>
      </c>
    </row>
    <row r="354" spans="1:2">
      <c r="A354" s="58" t="s">
        <v>357</v>
      </c>
      <c r="B354" s="56">
        <v>2500000</v>
      </c>
    </row>
    <row r="355" spans="1:2">
      <c r="A355" s="58" t="s">
        <v>422</v>
      </c>
      <c r="B355" s="56">
        <v>2500000</v>
      </c>
    </row>
    <row r="356" spans="1:2">
      <c r="A356" s="58" t="s">
        <v>374</v>
      </c>
      <c r="B356" s="56">
        <v>2467930</v>
      </c>
    </row>
    <row r="357" spans="1:2">
      <c r="A357" s="58" t="s">
        <v>363</v>
      </c>
      <c r="B357" s="56">
        <v>2464242</v>
      </c>
    </row>
    <row r="358" spans="1:2">
      <c r="A358" s="58" t="s">
        <v>386</v>
      </c>
      <c r="B358" s="56">
        <v>2411997</v>
      </c>
    </row>
    <row r="359" spans="1:2">
      <c r="A359" s="58" t="s">
        <v>379</v>
      </c>
      <c r="B359" s="56">
        <v>2208329</v>
      </c>
    </row>
    <row r="360" spans="1:2">
      <c r="A360" s="58" t="s">
        <v>570</v>
      </c>
      <c r="B360" s="56">
        <v>2205025</v>
      </c>
    </row>
    <row r="361" spans="1:2">
      <c r="A361" s="58" t="s">
        <v>473</v>
      </c>
      <c r="B361" s="56">
        <v>2100000</v>
      </c>
    </row>
    <row r="362" spans="1:2">
      <c r="A362" s="58" t="s">
        <v>581</v>
      </c>
      <c r="B362" s="56">
        <v>2100000</v>
      </c>
    </row>
    <row r="363" spans="1:2">
      <c r="A363" s="58" t="s">
        <v>981</v>
      </c>
      <c r="B363" s="56">
        <v>2084570</v>
      </c>
    </row>
    <row r="364" spans="1:2">
      <c r="A364" s="58" t="s">
        <v>365</v>
      </c>
      <c r="B364" s="56">
        <v>2007581</v>
      </c>
    </row>
    <row r="365" spans="1:2">
      <c r="A365" s="58" t="s">
        <v>394</v>
      </c>
      <c r="B365" s="56">
        <v>2000000</v>
      </c>
    </row>
    <row r="366" spans="1:2">
      <c r="A366" s="58" t="s">
        <v>367</v>
      </c>
      <c r="B366" s="56">
        <v>2000000</v>
      </c>
    </row>
    <row r="367" spans="1:2">
      <c r="A367" s="58" t="s">
        <v>1135</v>
      </c>
      <c r="B367" s="56">
        <v>2000000</v>
      </c>
    </row>
    <row r="368" spans="1:2">
      <c r="A368" s="58" t="s">
        <v>564</v>
      </c>
      <c r="B368" s="56">
        <v>2000000</v>
      </c>
    </row>
    <row r="369" spans="1:2">
      <c r="A369" s="58" t="s">
        <v>1197</v>
      </c>
      <c r="B369" s="56">
        <v>2000000</v>
      </c>
    </row>
    <row r="370" spans="1:2">
      <c r="A370" s="58" t="s">
        <v>351</v>
      </c>
      <c r="B370" s="56">
        <v>2000000</v>
      </c>
    </row>
    <row r="371" spans="1:2">
      <c r="A371" s="58" t="s">
        <v>369</v>
      </c>
      <c r="B371" s="56">
        <v>2000000</v>
      </c>
    </row>
    <row r="372" spans="1:2">
      <c r="A372" s="58" t="s">
        <v>1213</v>
      </c>
      <c r="B372" s="56">
        <v>2000000</v>
      </c>
    </row>
    <row r="373" spans="1:2">
      <c r="A373" s="58" t="s">
        <v>973</v>
      </c>
      <c r="B373" s="56">
        <v>2000000</v>
      </c>
    </row>
    <row r="374" spans="1:2">
      <c r="A374" s="58" t="s">
        <v>253</v>
      </c>
      <c r="B374" s="56">
        <v>2000000</v>
      </c>
    </row>
    <row r="375" spans="1:2">
      <c r="A375" s="58" t="s">
        <v>1229</v>
      </c>
      <c r="B375" s="56">
        <v>2000000</v>
      </c>
    </row>
    <row r="376" spans="1:2">
      <c r="A376" s="58" t="s">
        <v>1232</v>
      </c>
      <c r="B376" s="56">
        <v>2000000</v>
      </c>
    </row>
    <row r="377" spans="1:2">
      <c r="A377" s="58" t="s">
        <v>376</v>
      </c>
      <c r="B377" s="56">
        <v>1986280</v>
      </c>
    </row>
    <row r="378" spans="1:2">
      <c r="A378" s="58" t="s">
        <v>385</v>
      </c>
      <c r="B378" s="56">
        <v>1874872</v>
      </c>
    </row>
    <row r="379" spans="1:2">
      <c r="A379" s="58" t="s">
        <v>347</v>
      </c>
      <c r="B379" s="56">
        <v>1874020</v>
      </c>
    </row>
    <row r="380" spans="1:2">
      <c r="A380" s="58" t="s">
        <v>371</v>
      </c>
      <c r="B380" s="56">
        <v>1802687</v>
      </c>
    </row>
    <row r="381" spans="1:2">
      <c r="A381" s="58" t="s">
        <v>585</v>
      </c>
      <c r="B381" s="56">
        <v>1800000</v>
      </c>
    </row>
    <row r="382" spans="1:2">
      <c r="A382" s="58" t="s">
        <v>1231</v>
      </c>
      <c r="B382" s="56">
        <v>1800000</v>
      </c>
    </row>
    <row r="383" spans="1:2">
      <c r="A383" s="58" t="s">
        <v>373</v>
      </c>
      <c r="B383" s="56">
        <v>1767626</v>
      </c>
    </row>
    <row r="384" spans="1:2">
      <c r="A384" s="58" t="s">
        <v>499</v>
      </c>
      <c r="B384" s="56">
        <v>1700000</v>
      </c>
    </row>
    <row r="385" spans="1:2">
      <c r="A385" s="58" t="s">
        <v>378</v>
      </c>
      <c r="B385" s="56">
        <v>1700000</v>
      </c>
    </row>
    <row r="386" spans="1:2">
      <c r="A386" s="58" t="s">
        <v>391</v>
      </c>
      <c r="B386" s="56">
        <v>1649380</v>
      </c>
    </row>
    <row r="387" spans="1:2">
      <c r="A387" s="58" t="s">
        <v>383</v>
      </c>
      <c r="B387" s="56">
        <v>1600000</v>
      </c>
    </row>
    <row r="388" spans="1:2">
      <c r="A388" s="58" t="s">
        <v>1188</v>
      </c>
      <c r="B388" s="56">
        <v>1500000</v>
      </c>
    </row>
    <row r="389" spans="1:2">
      <c r="A389" s="58" t="s">
        <v>601</v>
      </c>
      <c r="B389" s="56">
        <v>1500000</v>
      </c>
    </row>
    <row r="390" spans="1:2">
      <c r="A390" s="58" t="s">
        <v>399</v>
      </c>
      <c r="B390" s="56">
        <v>1419485</v>
      </c>
    </row>
    <row r="391" spans="1:2">
      <c r="A391" s="58" t="s">
        <v>389</v>
      </c>
      <c r="B391" s="56">
        <v>1400000</v>
      </c>
    </row>
    <row r="392" spans="1:2">
      <c r="A392" s="58" t="s">
        <v>390</v>
      </c>
      <c r="B392" s="56">
        <v>1366634</v>
      </c>
    </row>
    <row r="393" spans="1:2">
      <c r="A393" s="58" t="s">
        <v>384</v>
      </c>
      <c r="B393" s="56">
        <v>1361501</v>
      </c>
    </row>
    <row r="394" spans="1:2">
      <c r="A394" s="58" t="s">
        <v>388</v>
      </c>
      <c r="B394" s="56">
        <v>1337067</v>
      </c>
    </row>
    <row r="395" spans="1:2">
      <c r="A395" s="58" t="s">
        <v>375</v>
      </c>
      <c r="B395" s="56">
        <v>1200000</v>
      </c>
    </row>
    <row r="396" spans="1:2">
      <c r="A396" s="58" t="s">
        <v>392</v>
      </c>
      <c r="B396" s="56">
        <v>1110000</v>
      </c>
    </row>
    <row r="397" spans="1:2">
      <c r="A397" s="58" t="s">
        <v>393</v>
      </c>
      <c r="B397" s="56">
        <v>1108708</v>
      </c>
    </row>
    <row r="398" spans="1:2">
      <c r="A398" s="58" t="s">
        <v>423</v>
      </c>
      <c r="B398" s="56">
        <v>1102500</v>
      </c>
    </row>
    <row r="399" spans="1:2">
      <c r="A399" s="58" t="s">
        <v>968</v>
      </c>
      <c r="B399" s="56">
        <v>1083581</v>
      </c>
    </row>
    <row r="400" spans="1:2">
      <c r="A400" s="58" t="s">
        <v>977</v>
      </c>
      <c r="B400" s="56">
        <v>1061600</v>
      </c>
    </row>
    <row r="401" spans="1:2">
      <c r="A401" s="58" t="s">
        <v>366</v>
      </c>
      <c r="B401" s="56">
        <v>1000000</v>
      </c>
    </row>
    <row r="402" spans="1:2">
      <c r="A402" s="58" t="s">
        <v>395</v>
      </c>
      <c r="B402" s="56">
        <v>1000000</v>
      </c>
    </row>
    <row r="403" spans="1:2">
      <c r="A403" s="58" t="s">
        <v>1181</v>
      </c>
      <c r="B403" s="56">
        <v>1000000</v>
      </c>
    </row>
    <row r="404" spans="1:2">
      <c r="A404" s="58" t="s">
        <v>959</v>
      </c>
      <c r="B404" s="56">
        <v>1000000</v>
      </c>
    </row>
    <row r="405" spans="1:2">
      <c r="A405" s="58" t="s">
        <v>1189</v>
      </c>
      <c r="B405" s="56">
        <v>1000000</v>
      </c>
    </row>
    <row r="406" spans="1:2">
      <c r="A406" s="58" t="s">
        <v>964</v>
      </c>
      <c r="B406" s="56">
        <v>1000000</v>
      </c>
    </row>
    <row r="407" spans="1:2">
      <c r="A407" s="58" t="s">
        <v>1212</v>
      </c>
      <c r="B407" s="56">
        <v>1000000</v>
      </c>
    </row>
    <row r="408" spans="1:2">
      <c r="A408" s="58" t="s">
        <v>1226</v>
      </c>
      <c r="B408" s="56">
        <v>1000000</v>
      </c>
    </row>
    <row r="409" spans="1:2">
      <c r="A409" s="58" t="s">
        <v>637</v>
      </c>
      <c r="B409" s="56">
        <v>1000000</v>
      </c>
    </row>
    <row r="410" spans="1:2">
      <c r="A410" s="58" t="s">
        <v>785</v>
      </c>
      <c r="B410" s="56">
        <v>1000000</v>
      </c>
    </row>
    <row r="411" spans="1:2">
      <c r="A411" s="58" t="s">
        <v>433</v>
      </c>
      <c r="B411" s="56">
        <v>999049</v>
      </c>
    </row>
    <row r="412" spans="1:2">
      <c r="A412" s="58" t="s">
        <v>382</v>
      </c>
      <c r="B412" s="56">
        <v>928988</v>
      </c>
    </row>
    <row r="413" spans="1:2">
      <c r="A413" s="58" t="s">
        <v>403</v>
      </c>
      <c r="B413" s="56">
        <v>900000</v>
      </c>
    </row>
    <row r="414" spans="1:2">
      <c r="A414" s="58" t="s">
        <v>600</v>
      </c>
      <c r="B414" s="56">
        <v>900000</v>
      </c>
    </row>
    <row r="415" spans="1:2">
      <c r="A415" s="58" t="s">
        <v>404</v>
      </c>
      <c r="B415" s="56">
        <v>872622</v>
      </c>
    </row>
    <row r="416" spans="1:2">
      <c r="A416" s="58" t="s">
        <v>405</v>
      </c>
      <c r="B416" s="56">
        <v>824900</v>
      </c>
    </row>
    <row r="417" spans="1:2">
      <c r="A417" s="58" t="s">
        <v>414</v>
      </c>
      <c r="B417" s="56">
        <v>765551</v>
      </c>
    </row>
    <row r="418" spans="1:2">
      <c r="A418" s="58" t="s">
        <v>1161</v>
      </c>
      <c r="B418" s="56">
        <v>750000</v>
      </c>
    </row>
    <row r="419" spans="1:2">
      <c r="A419" s="58" t="s">
        <v>350</v>
      </c>
      <c r="B419" s="56">
        <v>742575</v>
      </c>
    </row>
    <row r="420" spans="1:2">
      <c r="A420" s="58" t="s">
        <v>420</v>
      </c>
      <c r="B420" s="56">
        <v>741691</v>
      </c>
    </row>
    <row r="421" spans="1:2">
      <c r="A421" s="58" t="s">
        <v>410</v>
      </c>
      <c r="B421" s="56">
        <v>700000</v>
      </c>
    </row>
    <row r="422" spans="1:2">
      <c r="A422" s="58" t="s">
        <v>1211</v>
      </c>
      <c r="B422" s="56">
        <v>700000</v>
      </c>
    </row>
    <row r="423" spans="1:2">
      <c r="A423" s="58" t="s">
        <v>408</v>
      </c>
      <c r="B423" s="56">
        <v>696254</v>
      </c>
    </row>
    <row r="424" spans="1:2">
      <c r="A424" s="58" t="s">
        <v>449</v>
      </c>
      <c r="B424" s="56">
        <v>683780</v>
      </c>
    </row>
    <row r="425" spans="1:2">
      <c r="A425" s="58" t="s">
        <v>406</v>
      </c>
      <c r="B425" s="56">
        <v>656522</v>
      </c>
    </row>
    <row r="426" spans="1:2">
      <c r="A426" s="58" t="s">
        <v>965</v>
      </c>
      <c r="B426" s="56">
        <v>614345</v>
      </c>
    </row>
    <row r="427" spans="1:2">
      <c r="A427" s="58" t="s">
        <v>953</v>
      </c>
      <c r="B427" s="56">
        <v>600000</v>
      </c>
    </row>
    <row r="428" spans="1:2">
      <c r="A428" s="58" t="s">
        <v>412</v>
      </c>
      <c r="B428" s="56">
        <v>600000</v>
      </c>
    </row>
    <row r="429" spans="1:2">
      <c r="A429" s="58" t="s">
        <v>599</v>
      </c>
      <c r="B429" s="56">
        <v>600000</v>
      </c>
    </row>
    <row r="430" spans="1:2">
      <c r="A430" s="58" t="s">
        <v>1234</v>
      </c>
      <c r="B430" s="56">
        <v>600000</v>
      </c>
    </row>
    <row r="431" spans="1:2">
      <c r="A431" s="58" t="s">
        <v>554</v>
      </c>
      <c r="B431" s="56">
        <v>593538</v>
      </c>
    </row>
    <row r="432" spans="1:2">
      <c r="A432" s="58" t="s">
        <v>415</v>
      </c>
      <c r="B432" s="56">
        <v>592856</v>
      </c>
    </row>
    <row r="433" spans="1:2">
      <c r="A433" s="58" t="s">
        <v>426</v>
      </c>
      <c r="B433" s="56">
        <v>578519</v>
      </c>
    </row>
    <row r="434" spans="1:2">
      <c r="A434" s="58" t="s">
        <v>416</v>
      </c>
      <c r="B434" s="56">
        <v>544317</v>
      </c>
    </row>
    <row r="435" spans="1:2">
      <c r="A435" s="58" t="s">
        <v>975</v>
      </c>
      <c r="B435" s="56">
        <v>542422</v>
      </c>
    </row>
    <row r="436" spans="1:2">
      <c r="A436" s="58" t="s">
        <v>418</v>
      </c>
      <c r="B436" s="56">
        <v>534544</v>
      </c>
    </row>
    <row r="437" spans="1:2">
      <c r="A437" s="58" t="s">
        <v>419</v>
      </c>
      <c r="B437" s="56">
        <v>528685</v>
      </c>
    </row>
    <row r="438" spans="1:2">
      <c r="A438" s="58" t="s">
        <v>409</v>
      </c>
      <c r="B438" s="56">
        <v>520000</v>
      </c>
    </row>
    <row r="439" spans="1:2">
      <c r="A439" s="58" t="s">
        <v>1176</v>
      </c>
      <c r="B439" s="56">
        <v>500000</v>
      </c>
    </row>
    <row r="440" spans="1:2">
      <c r="A440" s="58" t="s">
        <v>548</v>
      </c>
      <c r="B440" s="56">
        <v>500000</v>
      </c>
    </row>
    <row r="441" spans="1:2">
      <c r="A441" s="58" t="s">
        <v>424</v>
      </c>
      <c r="B441" s="56">
        <v>500000</v>
      </c>
    </row>
    <row r="442" spans="1:2">
      <c r="A442" s="58" t="s">
        <v>1154</v>
      </c>
      <c r="B442" s="56">
        <v>500000</v>
      </c>
    </row>
    <row r="443" spans="1:2">
      <c r="A443" s="58" t="s">
        <v>421</v>
      </c>
      <c r="B443" s="56">
        <v>500000</v>
      </c>
    </row>
    <row r="444" spans="1:2">
      <c r="A444" s="58" t="s">
        <v>969</v>
      </c>
      <c r="B444" s="56">
        <v>500000</v>
      </c>
    </row>
    <row r="445" spans="1:2">
      <c r="A445" s="58" t="s">
        <v>1219</v>
      </c>
      <c r="B445" s="56">
        <v>500000</v>
      </c>
    </row>
    <row r="446" spans="1:2">
      <c r="A446" s="58" t="s">
        <v>605</v>
      </c>
      <c r="B446" s="56">
        <v>500000</v>
      </c>
    </row>
    <row r="447" spans="1:2">
      <c r="A447" s="58" t="s">
        <v>614</v>
      </c>
      <c r="B447" s="56">
        <v>500000</v>
      </c>
    </row>
    <row r="448" spans="1:2">
      <c r="A448" s="58" t="s">
        <v>625</v>
      </c>
      <c r="B448" s="56">
        <v>500000</v>
      </c>
    </row>
    <row r="449" spans="1:2">
      <c r="A449" s="58" t="s">
        <v>1173</v>
      </c>
      <c r="B449" s="56">
        <v>500000</v>
      </c>
    </row>
    <row r="450" spans="1:2">
      <c r="A450" s="58" t="s">
        <v>439</v>
      </c>
      <c r="B450" s="56">
        <v>497247</v>
      </c>
    </row>
    <row r="451" spans="1:2">
      <c r="A451" s="58" t="s">
        <v>429</v>
      </c>
      <c r="B451" s="56">
        <v>496648</v>
      </c>
    </row>
    <row r="452" spans="1:2">
      <c r="A452" s="58" t="s">
        <v>425</v>
      </c>
      <c r="B452" s="56">
        <v>496214</v>
      </c>
    </row>
    <row r="453" spans="1:2">
      <c r="A453" s="58" t="s">
        <v>552</v>
      </c>
      <c r="B453" s="56">
        <v>484977</v>
      </c>
    </row>
    <row r="454" spans="1:2">
      <c r="A454" s="58" t="s">
        <v>602</v>
      </c>
      <c r="B454" s="56">
        <v>450000</v>
      </c>
    </row>
    <row r="455" spans="1:2">
      <c r="A455" s="58" t="s">
        <v>954</v>
      </c>
      <c r="B455" s="56">
        <v>442550</v>
      </c>
    </row>
    <row r="456" spans="1:2">
      <c r="A456" s="58" t="s">
        <v>323</v>
      </c>
      <c r="B456" s="56">
        <v>432309</v>
      </c>
    </row>
    <row r="457" spans="1:2">
      <c r="A457" s="58" t="s">
        <v>438</v>
      </c>
      <c r="B457" s="56">
        <v>419277</v>
      </c>
    </row>
    <row r="458" spans="1:2">
      <c r="A458" s="58" t="s">
        <v>589</v>
      </c>
      <c r="B458" s="56">
        <v>400000</v>
      </c>
    </row>
    <row r="459" spans="1:2">
      <c r="A459" s="58" t="s">
        <v>434</v>
      </c>
      <c r="B459" s="56">
        <v>320000</v>
      </c>
    </row>
    <row r="460" spans="1:2">
      <c r="A460" s="58" t="s">
        <v>615</v>
      </c>
      <c r="B460" s="56">
        <v>300000</v>
      </c>
    </row>
    <row r="461" spans="1:2">
      <c r="A461" s="58" t="s">
        <v>1225</v>
      </c>
      <c r="B461" s="56">
        <v>300000</v>
      </c>
    </row>
    <row r="462" spans="1:2">
      <c r="A462" s="58" t="s">
        <v>952</v>
      </c>
      <c r="B462" s="56">
        <v>250000</v>
      </c>
    </row>
    <row r="463" spans="1:2">
      <c r="A463" s="58" t="s">
        <v>448</v>
      </c>
      <c r="B463" s="56">
        <v>239182</v>
      </c>
    </row>
    <row r="464" spans="1:2">
      <c r="A464" s="58" t="s">
        <v>440</v>
      </c>
      <c r="B464" s="56">
        <v>237448</v>
      </c>
    </row>
    <row r="465" spans="1:2">
      <c r="A465" s="58" t="s">
        <v>441</v>
      </c>
      <c r="B465" s="56">
        <v>207000</v>
      </c>
    </row>
    <row r="466" spans="1:2">
      <c r="A466" s="58" t="s">
        <v>443</v>
      </c>
      <c r="B466" s="56">
        <v>200000</v>
      </c>
    </row>
    <row r="467" spans="1:2">
      <c r="A467" s="58" t="s">
        <v>549</v>
      </c>
      <c r="B467" s="56">
        <v>188075</v>
      </c>
    </row>
    <row r="468" spans="1:2">
      <c r="A468" s="58" t="s">
        <v>963</v>
      </c>
      <c r="B468" s="56">
        <v>184434</v>
      </c>
    </row>
    <row r="469" spans="1:2">
      <c r="A469" s="58" t="s">
        <v>450</v>
      </c>
      <c r="B469" s="56">
        <v>150421</v>
      </c>
    </row>
    <row r="470" spans="1:2">
      <c r="A470" s="58" t="s">
        <v>575</v>
      </c>
      <c r="B470" s="56">
        <v>150000</v>
      </c>
    </row>
    <row r="471" spans="1:2">
      <c r="A471" s="58" t="s">
        <v>452</v>
      </c>
      <c r="B471" s="56">
        <v>134217</v>
      </c>
    </row>
    <row r="472" spans="1:2">
      <c r="A472" s="58" t="s">
        <v>455</v>
      </c>
      <c r="B472" s="56">
        <v>124569</v>
      </c>
    </row>
    <row r="473" spans="1:2">
      <c r="A473" s="58" t="s">
        <v>517</v>
      </c>
      <c r="B473" s="56">
        <v>123993</v>
      </c>
    </row>
    <row r="474" spans="1:2">
      <c r="A474" s="58" t="s">
        <v>447</v>
      </c>
      <c r="B474" s="56">
        <v>108423</v>
      </c>
    </row>
    <row r="475" spans="1:2">
      <c r="A475" s="58" t="s">
        <v>480</v>
      </c>
      <c r="B475" s="56">
        <v>105883</v>
      </c>
    </row>
    <row r="476" spans="1:2">
      <c r="A476" s="58" t="s">
        <v>511</v>
      </c>
      <c r="B476" s="56">
        <v>103022</v>
      </c>
    </row>
    <row r="477" spans="1:2">
      <c r="A477" s="58" t="s">
        <v>949</v>
      </c>
      <c r="B477" s="56">
        <v>102023</v>
      </c>
    </row>
    <row r="478" spans="1:2">
      <c r="A478" s="58" t="s">
        <v>457</v>
      </c>
      <c r="B478" s="56">
        <v>100000</v>
      </c>
    </row>
    <row r="479" spans="1:2">
      <c r="A479" s="58" t="s">
        <v>1214</v>
      </c>
      <c r="B479" s="56">
        <v>100000</v>
      </c>
    </row>
    <row r="480" spans="1:2">
      <c r="A480" s="58" t="s">
        <v>606</v>
      </c>
      <c r="B480" s="56">
        <v>100000</v>
      </c>
    </row>
    <row r="481" spans="1:2">
      <c r="A481" s="58" t="s">
        <v>1233</v>
      </c>
      <c r="B481" s="56">
        <v>100000</v>
      </c>
    </row>
    <row r="482" spans="1:2">
      <c r="A482" s="58" t="s">
        <v>467</v>
      </c>
      <c r="B482" s="56">
        <v>100000</v>
      </c>
    </row>
    <row r="483" spans="1:2">
      <c r="A483" s="58" t="s">
        <v>456</v>
      </c>
      <c r="B483" s="56">
        <v>84885</v>
      </c>
    </row>
    <row r="484" spans="1:2">
      <c r="A484" s="58" t="s">
        <v>478</v>
      </c>
      <c r="B484" s="56">
        <v>70000</v>
      </c>
    </row>
    <row r="485" spans="1:2">
      <c r="A485" s="58" t="s">
        <v>878</v>
      </c>
      <c r="B485" s="56">
        <v>70000</v>
      </c>
    </row>
    <row r="486" spans="1:2">
      <c r="A486" s="58" t="s">
        <v>430</v>
      </c>
      <c r="B486" s="56">
        <v>60437</v>
      </c>
    </row>
    <row r="487" spans="1:2">
      <c r="A487" s="58" t="s">
        <v>451</v>
      </c>
      <c r="B487" s="56">
        <v>60000</v>
      </c>
    </row>
    <row r="488" spans="1:2">
      <c r="A488" s="58" t="s">
        <v>465</v>
      </c>
      <c r="B488" s="56">
        <v>52906</v>
      </c>
    </row>
    <row r="489" spans="1:2">
      <c r="A489" s="58" t="s">
        <v>460</v>
      </c>
      <c r="B489" s="56">
        <v>51796</v>
      </c>
    </row>
    <row r="490" spans="1:2">
      <c r="A490" s="58" t="s">
        <v>461</v>
      </c>
      <c r="B490" s="56">
        <v>49942</v>
      </c>
    </row>
    <row r="491" spans="1:2">
      <c r="A491" s="58" t="s">
        <v>462</v>
      </c>
      <c r="B491" s="56">
        <v>49776</v>
      </c>
    </row>
    <row r="492" spans="1:2">
      <c r="A492" s="58" t="s">
        <v>464</v>
      </c>
      <c r="B492" s="56">
        <v>48543</v>
      </c>
    </row>
    <row r="493" spans="1:2">
      <c r="A493" s="58" t="s">
        <v>506</v>
      </c>
      <c r="B493" s="56">
        <v>40000</v>
      </c>
    </row>
    <row r="494" spans="1:2">
      <c r="A494" s="58" t="s">
        <v>569</v>
      </c>
      <c r="B494" s="56">
        <v>25218</v>
      </c>
    </row>
    <row r="495" spans="1:2">
      <c r="A495" s="58" t="s">
        <v>469</v>
      </c>
      <c r="B495" s="56">
        <v>20331</v>
      </c>
    </row>
    <row r="496" spans="1:2">
      <c r="A496" s="58" t="s">
        <v>470</v>
      </c>
      <c r="B496" s="56">
        <v>20291</v>
      </c>
    </row>
    <row r="497" spans="1:2">
      <c r="A497" s="58" t="s">
        <v>468</v>
      </c>
      <c r="B497" s="56">
        <v>20000</v>
      </c>
    </row>
    <row r="498" spans="1:2">
      <c r="A498" s="58" t="s">
        <v>475</v>
      </c>
      <c r="B498" s="56">
        <v>10595</v>
      </c>
    </row>
    <row r="499" spans="1:2">
      <c r="A499" s="58" t="s">
        <v>472</v>
      </c>
      <c r="B499" s="56">
        <v>9550</v>
      </c>
    </row>
    <row r="500" spans="1:2">
      <c r="A500" s="58" t="s">
        <v>512</v>
      </c>
      <c r="B500" s="56">
        <v>8280</v>
      </c>
    </row>
    <row r="501" spans="1:2">
      <c r="A501" s="58" t="s">
        <v>1171</v>
      </c>
      <c r="B501" s="56">
        <v>7680</v>
      </c>
    </row>
    <row r="502" spans="1:2">
      <c r="A502" s="58" t="s">
        <v>502</v>
      </c>
      <c r="B502" s="56">
        <v>2351</v>
      </c>
    </row>
    <row r="503" spans="1:2">
      <c r="A503" s="58" t="s">
        <v>537</v>
      </c>
      <c r="B503" s="56">
        <v>0</v>
      </c>
    </row>
    <row r="504" spans="1:2">
      <c r="A504" s="58" t="s">
        <v>539</v>
      </c>
      <c r="B504" s="56">
        <v>0</v>
      </c>
    </row>
    <row r="505" spans="1:2">
      <c r="A505" s="58" t="s">
        <v>540</v>
      </c>
      <c r="B505" s="56">
        <v>0</v>
      </c>
    </row>
    <row r="506" spans="1:2">
      <c r="A506" s="58" t="s">
        <v>474</v>
      </c>
      <c r="B506" s="56">
        <v>0</v>
      </c>
    </row>
    <row r="507" spans="1:2">
      <c r="A507" s="58" t="s">
        <v>541</v>
      </c>
      <c r="B507" s="56">
        <v>0</v>
      </c>
    </row>
    <row r="508" spans="1:2">
      <c r="A508" s="58" t="s">
        <v>1111</v>
      </c>
      <c r="B508" s="56">
        <v>0</v>
      </c>
    </row>
    <row r="509" spans="1:2">
      <c r="A509" s="58" t="s">
        <v>542</v>
      </c>
      <c r="B509" s="56">
        <v>0</v>
      </c>
    </row>
    <row r="510" spans="1:2">
      <c r="A510" s="58" t="s">
        <v>251</v>
      </c>
      <c r="B510" s="56">
        <v>0</v>
      </c>
    </row>
    <row r="511" spans="1:2">
      <c r="A511" s="58" t="s">
        <v>543</v>
      </c>
      <c r="B511" s="56">
        <v>0</v>
      </c>
    </row>
    <row r="512" spans="1:2">
      <c r="A512" s="58" t="s">
        <v>544</v>
      </c>
      <c r="B512" s="56">
        <v>0</v>
      </c>
    </row>
    <row r="513" spans="1:2">
      <c r="A513" s="58" t="s">
        <v>476</v>
      </c>
      <c r="B513" s="56">
        <v>0</v>
      </c>
    </row>
    <row r="514" spans="1:2">
      <c r="A514" s="58" t="s">
        <v>545</v>
      </c>
      <c r="B514" s="56">
        <v>0</v>
      </c>
    </row>
    <row r="515" spans="1:2">
      <c r="A515" s="58" t="s">
        <v>477</v>
      </c>
      <c r="B515" s="56">
        <v>0</v>
      </c>
    </row>
    <row r="516" spans="1:2">
      <c r="A516" s="58" t="s">
        <v>546</v>
      </c>
      <c r="B516" s="56">
        <v>0</v>
      </c>
    </row>
    <row r="517" spans="1:2">
      <c r="A517" s="58" t="s">
        <v>432</v>
      </c>
      <c r="B517" s="56">
        <v>0</v>
      </c>
    </row>
    <row r="518" spans="1:2">
      <c r="A518" s="58" t="s">
        <v>479</v>
      </c>
      <c r="B518" s="56">
        <v>0</v>
      </c>
    </row>
    <row r="519" spans="1:2">
      <c r="A519" s="58" t="s">
        <v>1114</v>
      </c>
      <c r="B519" s="56">
        <v>0</v>
      </c>
    </row>
    <row r="520" spans="1:2">
      <c r="A520" s="58" t="s">
        <v>1115</v>
      </c>
      <c r="B520" s="56">
        <v>0</v>
      </c>
    </row>
    <row r="521" spans="1:2">
      <c r="A521" s="58" t="s">
        <v>211</v>
      </c>
      <c r="B521" s="56">
        <v>0</v>
      </c>
    </row>
    <row r="522" spans="1:2">
      <c r="A522" s="58" t="s">
        <v>481</v>
      </c>
      <c r="B522" s="56">
        <v>0</v>
      </c>
    </row>
    <row r="523" spans="1:2">
      <c r="A523" s="58" t="s">
        <v>1116</v>
      </c>
      <c r="B523" s="56">
        <v>0</v>
      </c>
    </row>
    <row r="524" spans="1:2">
      <c r="A524" s="58" t="s">
        <v>482</v>
      </c>
      <c r="B524" s="56">
        <v>0</v>
      </c>
    </row>
    <row r="525" spans="1:2">
      <c r="A525" s="58" t="s">
        <v>483</v>
      </c>
      <c r="B525" s="56">
        <v>0</v>
      </c>
    </row>
    <row r="526" spans="1:2">
      <c r="A526" s="58" t="s">
        <v>194</v>
      </c>
      <c r="B526" s="56">
        <v>0</v>
      </c>
    </row>
    <row r="527" spans="1:2">
      <c r="A527" s="58" t="s">
        <v>275</v>
      </c>
      <c r="B527" s="56">
        <v>0</v>
      </c>
    </row>
    <row r="528" spans="1:2">
      <c r="A528" s="58" t="s">
        <v>956</v>
      </c>
      <c r="B528" s="56">
        <v>0</v>
      </c>
    </row>
    <row r="529" spans="1:2">
      <c r="A529" s="58" t="s">
        <v>484</v>
      </c>
      <c r="B529" s="56">
        <v>0</v>
      </c>
    </row>
    <row r="530" spans="1:2">
      <c r="A530" s="58" t="s">
        <v>550</v>
      </c>
      <c r="B530" s="56">
        <v>0</v>
      </c>
    </row>
    <row r="531" spans="1:2">
      <c r="A531" s="58" t="s">
        <v>551</v>
      </c>
      <c r="B531" s="56">
        <v>0</v>
      </c>
    </row>
    <row r="532" spans="1:2">
      <c r="A532" s="58" t="s">
        <v>436</v>
      </c>
      <c r="B532" s="56">
        <v>0</v>
      </c>
    </row>
    <row r="533" spans="1:2">
      <c r="A533" s="58" t="s">
        <v>1123</v>
      </c>
      <c r="B533" s="56">
        <v>0</v>
      </c>
    </row>
    <row r="534" spans="1:2">
      <c r="A534" s="58" t="s">
        <v>1128</v>
      </c>
      <c r="B534" s="56">
        <v>0</v>
      </c>
    </row>
    <row r="535" spans="1:2">
      <c r="A535" s="58" t="s">
        <v>1129</v>
      </c>
      <c r="B535" s="56">
        <v>0</v>
      </c>
    </row>
    <row r="536" spans="1:2">
      <c r="A536" s="58" t="s">
        <v>396</v>
      </c>
      <c r="B536" s="56">
        <v>0</v>
      </c>
    </row>
    <row r="537" spans="1:2">
      <c r="A537" s="58" t="s">
        <v>486</v>
      </c>
      <c r="B537" s="56">
        <v>0</v>
      </c>
    </row>
    <row r="538" spans="1:2">
      <c r="A538" s="58" t="s">
        <v>487</v>
      </c>
      <c r="B538" s="56">
        <v>0</v>
      </c>
    </row>
    <row r="539" spans="1:2">
      <c r="A539" s="58" t="s">
        <v>559</v>
      </c>
      <c r="B539" s="56">
        <v>0</v>
      </c>
    </row>
    <row r="540" spans="1:2">
      <c r="A540" s="58" t="s">
        <v>287</v>
      </c>
      <c r="B540" s="56">
        <v>0</v>
      </c>
    </row>
    <row r="541" spans="1:2">
      <c r="A541" s="58" t="s">
        <v>1134</v>
      </c>
      <c r="B541" s="56">
        <v>0</v>
      </c>
    </row>
    <row r="542" spans="1:2">
      <c r="A542" s="58" t="s">
        <v>561</v>
      </c>
      <c r="B542" s="56">
        <v>0</v>
      </c>
    </row>
    <row r="543" spans="1:2">
      <c r="A543" s="58" t="s">
        <v>490</v>
      </c>
      <c r="B543" s="56">
        <v>0</v>
      </c>
    </row>
    <row r="544" spans="1:2">
      <c r="A544" s="58" t="s">
        <v>214</v>
      </c>
      <c r="B544" s="56">
        <v>0</v>
      </c>
    </row>
    <row r="545" spans="1:2">
      <c r="A545" s="58" t="s">
        <v>562</v>
      </c>
      <c r="B545" s="56">
        <v>0</v>
      </c>
    </row>
    <row r="546" spans="1:2">
      <c r="A546" s="58" t="s">
        <v>1138</v>
      </c>
      <c r="B546" s="56">
        <v>0</v>
      </c>
    </row>
    <row r="547" spans="1:2">
      <c r="A547" s="58" t="s">
        <v>492</v>
      </c>
      <c r="B547" s="56">
        <v>0</v>
      </c>
    </row>
    <row r="548" spans="1:2">
      <c r="A548" s="58" t="s">
        <v>1192</v>
      </c>
      <c r="B548" s="56">
        <v>0</v>
      </c>
    </row>
    <row r="549" spans="1:2">
      <c r="A549" s="58" t="s">
        <v>1141</v>
      </c>
      <c r="B549" s="56">
        <v>0</v>
      </c>
    </row>
    <row r="550" spans="1:2">
      <c r="A550" s="58" t="s">
        <v>1195</v>
      </c>
      <c r="B550" s="56">
        <v>0</v>
      </c>
    </row>
    <row r="551" spans="1:2">
      <c r="A551" s="58" t="s">
        <v>276</v>
      </c>
      <c r="B551" s="56">
        <v>0</v>
      </c>
    </row>
    <row r="552" spans="1:2">
      <c r="A552" s="58" t="s">
        <v>296</v>
      </c>
      <c r="B552" s="56">
        <v>0</v>
      </c>
    </row>
    <row r="553" spans="1:2">
      <c r="A553" s="58" t="s">
        <v>565</v>
      </c>
      <c r="B553" s="56">
        <v>0</v>
      </c>
    </row>
    <row r="554" spans="1:2">
      <c r="A554" s="58" t="s">
        <v>493</v>
      </c>
      <c r="B554" s="56">
        <v>0</v>
      </c>
    </row>
    <row r="555" spans="1:2">
      <c r="A555" s="58" t="s">
        <v>368</v>
      </c>
      <c r="B555" s="56">
        <v>0</v>
      </c>
    </row>
    <row r="556" spans="1:2">
      <c r="A556" s="58" t="s">
        <v>494</v>
      </c>
      <c r="B556" s="56">
        <v>0</v>
      </c>
    </row>
    <row r="557" spans="1:2">
      <c r="A557" s="58" t="s">
        <v>566</v>
      </c>
      <c r="B557" s="56">
        <v>0</v>
      </c>
    </row>
    <row r="558" spans="1:2">
      <c r="A558" s="58" t="s">
        <v>398</v>
      </c>
      <c r="B558" s="56">
        <v>0</v>
      </c>
    </row>
    <row r="559" spans="1:2">
      <c r="A559" s="58" t="s">
        <v>205</v>
      </c>
      <c r="B559" s="56">
        <v>0</v>
      </c>
    </row>
    <row r="560" spans="1:2">
      <c r="A560" s="58" t="s">
        <v>1142</v>
      </c>
      <c r="B560" s="56">
        <v>0</v>
      </c>
    </row>
    <row r="561" spans="1:2">
      <c r="A561" s="58" t="s">
        <v>496</v>
      </c>
      <c r="B561" s="56">
        <v>0</v>
      </c>
    </row>
    <row r="562" spans="1:2">
      <c r="A562" s="58" t="s">
        <v>567</v>
      </c>
      <c r="B562" s="56">
        <v>0</v>
      </c>
    </row>
    <row r="563" spans="1:2">
      <c r="A563" s="58" t="s">
        <v>872</v>
      </c>
      <c r="B563" s="56">
        <v>0</v>
      </c>
    </row>
    <row r="564" spans="1:2">
      <c r="A564" s="58" t="s">
        <v>361</v>
      </c>
      <c r="B564" s="56">
        <v>0</v>
      </c>
    </row>
    <row r="565" spans="1:2">
      <c r="A565" s="58" t="s">
        <v>962</v>
      </c>
      <c r="B565" s="56">
        <v>0</v>
      </c>
    </row>
    <row r="566" spans="1:2">
      <c r="A566" s="58" t="s">
        <v>348</v>
      </c>
      <c r="B566" s="56">
        <v>0</v>
      </c>
    </row>
    <row r="567" spans="1:2">
      <c r="A567" s="58" t="s">
        <v>571</v>
      </c>
      <c r="B567" s="56">
        <v>0</v>
      </c>
    </row>
    <row r="568" spans="1:2">
      <c r="A568" s="58" t="s">
        <v>1146</v>
      </c>
      <c r="B568" s="56">
        <v>0</v>
      </c>
    </row>
    <row r="569" spans="1:2">
      <c r="A569" s="58" t="s">
        <v>1149</v>
      </c>
      <c r="B569" s="56">
        <v>0</v>
      </c>
    </row>
    <row r="570" spans="1:2">
      <c r="A570" s="58" t="s">
        <v>1150</v>
      </c>
      <c r="B570" s="56">
        <v>0</v>
      </c>
    </row>
    <row r="571" spans="1:2">
      <c r="A571" s="58" t="s">
        <v>498</v>
      </c>
      <c r="B571" s="56">
        <v>0</v>
      </c>
    </row>
    <row r="572" spans="1:2">
      <c r="A572" s="58" t="s">
        <v>402</v>
      </c>
      <c r="B572" s="56">
        <v>0</v>
      </c>
    </row>
    <row r="573" spans="1:2">
      <c r="A573" s="58" t="s">
        <v>873</v>
      </c>
      <c r="B573" s="56">
        <v>0</v>
      </c>
    </row>
    <row r="574" spans="1:2">
      <c r="A574" s="58" t="s">
        <v>500</v>
      </c>
      <c r="B574" s="56">
        <v>0</v>
      </c>
    </row>
    <row r="575" spans="1:2">
      <c r="A575" s="58" t="s">
        <v>501</v>
      </c>
      <c r="B575" s="56">
        <v>0</v>
      </c>
    </row>
    <row r="576" spans="1:2">
      <c r="A576" s="58" t="s">
        <v>254</v>
      </c>
      <c r="B576" s="56">
        <v>0</v>
      </c>
    </row>
    <row r="577" spans="1:2">
      <c r="A577" s="58" t="s">
        <v>458</v>
      </c>
      <c r="B577" s="56">
        <v>0</v>
      </c>
    </row>
    <row r="578" spans="1:2">
      <c r="A578" s="58" t="s">
        <v>783</v>
      </c>
      <c r="B578" s="56">
        <v>0</v>
      </c>
    </row>
    <row r="579" spans="1:2">
      <c r="A579" s="58" t="s">
        <v>401</v>
      </c>
      <c r="B579" s="56">
        <v>0</v>
      </c>
    </row>
    <row r="580" spans="1:2">
      <c r="A580" s="58" t="s">
        <v>573</v>
      </c>
      <c r="B580" s="56">
        <v>0</v>
      </c>
    </row>
    <row r="581" spans="1:2">
      <c r="A581" s="58" t="s">
        <v>1207</v>
      </c>
      <c r="B581" s="56">
        <v>0</v>
      </c>
    </row>
    <row r="582" spans="1:2">
      <c r="A582" s="58" t="s">
        <v>463</v>
      </c>
      <c r="B582" s="56">
        <v>0</v>
      </c>
    </row>
    <row r="583" spans="1:2">
      <c r="A583" s="58" t="s">
        <v>206</v>
      </c>
      <c r="B583" s="56">
        <v>0</v>
      </c>
    </row>
    <row r="584" spans="1:2">
      <c r="A584" s="58" t="s">
        <v>353</v>
      </c>
      <c r="B584" s="56">
        <v>0</v>
      </c>
    </row>
    <row r="585" spans="1:2">
      <c r="A585" s="58" t="s">
        <v>574</v>
      </c>
      <c r="B585" s="56">
        <v>0</v>
      </c>
    </row>
    <row r="586" spans="1:2">
      <c r="A586" s="58" t="s">
        <v>270</v>
      </c>
      <c r="B586" s="56">
        <v>0</v>
      </c>
    </row>
    <row r="587" spans="1:2">
      <c r="A587" s="58" t="s">
        <v>577</v>
      </c>
      <c r="B587" s="56">
        <v>0</v>
      </c>
    </row>
    <row r="588" spans="1:2">
      <c r="A588" s="58" t="s">
        <v>504</v>
      </c>
      <c r="B588" s="56">
        <v>0</v>
      </c>
    </row>
    <row r="589" spans="1:2">
      <c r="A589" s="58" t="s">
        <v>579</v>
      </c>
      <c r="B589" s="56">
        <v>0</v>
      </c>
    </row>
    <row r="590" spans="1:2">
      <c r="A590" s="58" t="s">
        <v>466</v>
      </c>
      <c r="B590" s="56">
        <v>0</v>
      </c>
    </row>
    <row r="591" spans="1:2">
      <c r="A591" s="58" t="s">
        <v>310</v>
      </c>
      <c r="B591" s="56">
        <v>0</v>
      </c>
    </row>
    <row r="592" spans="1:2">
      <c r="A592" s="58" t="s">
        <v>442</v>
      </c>
      <c r="B592" s="56">
        <v>0</v>
      </c>
    </row>
    <row r="593" spans="1:2">
      <c r="A593" s="58" t="s">
        <v>311</v>
      </c>
      <c r="B593" s="56">
        <v>0</v>
      </c>
    </row>
    <row r="594" spans="1:2">
      <c r="A594" s="58" t="s">
        <v>381</v>
      </c>
      <c r="B594" s="56">
        <v>0</v>
      </c>
    </row>
    <row r="595" spans="1:2">
      <c r="A595" s="58" t="s">
        <v>331</v>
      </c>
      <c r="B595" s="56">
        <v>0</v>
      </c>
    </row>
    <row r="596" spans="1:2">
      <c r="A596" s="58" t="s">
        <v>372</v>
      </c>
      <c r="B596" s="56">
        <v>0</v>
      </c>
    </row>
    <row r="597" spans="1:2">
      <c r="A597" s="58" t="s">
        <v>582</v>
      </c>
      <c r="B597" s="56">
        <v>0</v>
      </c>
    </row>
    <row r="598" spans="1:2">
      <c r="A598" s="58" t="s">
        <v>967</v>
      </c>
      <c r="B598" s="56">
        <v>0</v>
      </c>
    </row>
    <row r="599" spans="1:2">
      <c r="A599" s="58" t="s">
        <v>1208</v>
      </c>
      <c r="B599" s="56">
        <v>0</v>
      </c>
    </row>
    <row r="600" spans="1:2">
      <c r="A600" s="58" t="s">
        <v>181</v>
      </c>
      <c r="B600" s="56">
        <v>0</v>
      </c>
    </row>
    <row r="601" spans="1:2">
      <c r="A601" s="58" t="s">
        <v>507</v>
      </c>
      <c r="B601" s="56">
        <v>0</v>
      </c>
    </row>
    <row r="602" spans="1:2">
      <c r="A602" s="58" t="s">
        <v>587</v>
      </c>
      <c r="B602" s="56">
        <v>0</v>
      </c>
    </row>
    <row r="603" spans="1:2">
      <c r="A603" s="58" t="s">
        <v>588</v>
      </c>
      <c r="B603" s="56">
        <v>0</v>
      </c>
    </row>
    <row r="604" spans="1:2">
      <c r="A604" s="58" t="s">
        <v>874</v>
      </c>
      <c r="B604" s="56">
        <v>0</v>
      </c>
    </row>
    <row r="605" spans="1:2">
      <c r="A605" s="58" t="s">
        <v>508</v>
      </c>
      <c r="B605" s="56">
        <v>0</v>
      </c>
    </row>
    <row r="606" spans="1:2">
      <c r="A606" s="58" t="s">
        <v>509</v>
      </c>
      <c r="B606" s="56">
        <v>0</v>
      </c>
    </row>
    <row r="607" spans="1:2">
      <c r="A607" s="58" t="s">
        <v>510</v>
      </c>
      <c r="B607" s="56">
        <v>0</v>
      </c>
    </row>
    <row r="608" spans="1:2">
      <c r="A608" s="58" t="s">
        <v>591</v>
      </c>
      <c r="B608" s="56">
        <v>0</v>
      </c>
    </row>
    <row r="609" spans="1:2">
      <c r="A609" s="58" t="s">
        <v>595</v>
      </c>
      <c r="B609" s="56">
        <v>0</v>
      </c>
    </row>
    <row r="610" spans="1:2">
      <c r="A610" s="58" t="s">
        <v>444</v>
      </c>
      <c r="B610" s="56">
        <v>0</v>
      </c>
    </row>
    <row r="611" spans="1:2">
      <c r="A611" s="58" t="s">
        <v>445</v>
      </c>
      <c r="B611" s="56">
        <v>0</v>
      </c>
    </row>
    <row r="612" spans="1:2">
      <c r="A612" s="58" t="s">
        <v>597</v>
      </c>
      <c r="B612" s="56">
        <v>0</v>
      </c>
    </row>
    <row r="613" spans="1:2">
      <c r="A613" s="58" t="s">
        <v>387</v>
      </c>
      <c r="B613" s="56">
        <v>0</v>
      </c>
    </row>
    <row r="614" spans="1:2">
      <c r="A614" s="58" t="s">
        <v>972</v>
      </c>
      <c r="B614" s="56">
        <v>0</v>
      </c>
    </row>
    <row r="615" spans="1:2">
      <c r="A615" s="58" t="s">
        <v>471</v>
      </c>
      <c r="B615" s="56">
        <v>0</v>
      </c>
    </row>
    <row r="616" spans="1:2">
      <c r="A616" s="58" t="s">
        <v>607</v>
      </c>
      <c r="B616" s="56">
        <v>0</v>
      </c>
    </row>
    <row r="617" spans="1:2">
      <c r="A617" s="58" t="s">
        <v>608</v>
      </c>
      <c r="B617" s="56">
        <v>0</v>
      </c>
    </row>
    <row r="618" spans="1:2">
      <c r="A618" s="58" t="s">
        <v>609</v>
      </c>
      <c r="B618" s="56">
        <v>0</v>
      </c>
    </row>
    <row r="619" spans="1:2">
      <c r="A619" s="58" t="s">
        <v>513</v>
      </c>
      <c r="B619" s="56">
        <v>0</v>
      </c>
    </row>
    <row r="620" spans="1:2">
      <c r="A620" s="58" t="s">
        <v>453</v>
      </c>
      <c r="B620" s="56">
        <v>0</v>
      </c>
    </row>
    <row r="621" spans="1:2">
      <c r="A621" s="58" t="s">
        <v>616</v>
      </c>
      <c r="B621" s="56">
        <v>0</v>
      </c>
    </row>
    <row r="622" spans="1:2">
      <c r="A622" s="58" t="s">
        <v>319</v>
      </c>
      <c r="B622" s="56">
        <v>0</v>
      </c>
    </row>
    <row r="623" spans="1:2">
      <c r="A623" s="58" t="s">
        <v>617</v>
      </c>
      <c r="B623" s="56">
        <v>0</v>
      </c>
    </row>
    <row r="624" spans="1:2">
      <c r="A624" s="58" t="s">
        <v>192</v>
      </c>
      <c r="B624" s="56">
        <v>0</v>
      </c>
    </row>
    <row r="625" spans="1:2">
      <c r="A625" s="58" t="s">
        <v>618</v>
      </c>
      <c r="B625" s="56">
        <v>0</v>
      </c>
    </row>
    <row r="626" spans="1:2">
      <c r="A626" s="58" t="s">
        <v>620</v>
      </c>
      <c r="B626" s="56">
        <v>0</v>
      </c>
    </row>
    <row r="627" spans="1:2">
      <c r="A627" s="58" t="s">
        <v>435</v>
      </c>
      <c r="B627" s="56">
        <v>0</v>
      </c>
    </row>
    <row r="628" spans="1:2">
      <c r="A628" s="58" t="s">
        <v>622</v>
      </c>
      <c r="B628" s="56">
        <v>0</v>
      </c>
    </row>
    <row r="629" spans="1:2">
      <c r="A629" s="58" t="s">
        <v>623</v>
      </c>
      <c r="B629" s="56">
        <v>0</v>
      </c>
    </row>
    <row r="630" spans="1:2">
      <c r="A630" s="58" t="s">
        <v>624</v>
      </c>
      <c r="B630" s="56">
        <v>0</v>
      </c>
    </row>
    <row r="631" spans="1:2">
      <c r="A631" s="58" t="s">
        <v>1169</v>
      </c>
      <c r="B631" s="56">
        <v>0</v>
      </c>
    </row>
    <row r="632" spans="1:2">
      <c r="A632" s="58" t="s">
        <v>260</v>
      </c>
      <c r="B632" s="56">
        <v>0</v>
      </c>
    </row>
    <row r="633" spans="1:2">
      <c r="A633" s="58" t="s">
        <v>180</v>
      </c>
      <c r="B633" s="56">
        <v>0</v>
      </c>
    </row>
    <row r="634" spans="1:2">
      <c r="A634" s="58" t="s">
        <v>322</v>
      </c>
      <c r="B634" s="56">
        <v>0</v>
      </c>
    </row>
    <row r="635" spans="1:2">
      <c r="A635" s="58" t="s">
        <v>167</v>
      </c>
      <c r="B635" s="56">
        <v>0</v>
      </c>
    </row>
    <row r="636" spans="1:2">
      <c r="A636" s="58" t="s">
        <v>627</v>
      </c>
      <c r="B636" s="56">
        <v>0</v>
      </c>
    </row>
    <row r="637" spans="1:2">
      <c r="A637" s="58" t="s">
        <v>629</v>
      </c>
      <c r="B637" s="56">
        <v>0</v>
      </c>
    </row>
    <row r="638" spans="1:2">
      <c r="A638" s="58" t="s">
        <v>630</v>
      </c>
      <c r="B638" s="56">
        <v>0</v>
      </c>
    </row>
    <row r="639" spans="1:2">
      <c r="A639" s="58" t="s">
        <v>232</v>
      </c>
      <c r="B639" s="56">
        <v>0</v>
      </c>
    </row>
    <row r="640" spans="1:2">
      <c r="A640" s="58" t="s">
        <v>631</v>
      </c>
      <c r="B640" s="56">
        <v>0</v>
      </c>
    </row>
    <row r="641" spans="1:2">
      <c r="A641" s="58" t="s">
        <v>632</v>
      </c>
      <c r="B641" s="56">
        <v>0</v>
      </c>
    </row>
    <row r="642" spans="1:2">
      <c r="A642" s="58" t="s">
        <v>633</v>
      </c>
      <c r="B642" s="56">
        <v>0</v>
      </c>
    </row>
    <row r="643" spans="1:2">
      <c r="A643" s="58" t="s">
        <v>979</v>
      </c>
      <c r="B643" s="56">
        <v>0</v>
      </c>
    </row>
    <row r="644" spans="1:2">
      <c r="A644" s="58" t="s">
        <v>634</v>
      </c>
      <c r="B644" s="56">
        <v>0</v>
      </c>
    </row>
    <row r="645" spans="1:2">
      <c r="A645" s="58" t="s">
        <v>880</v>
      </c>
      <c r="B645" s="56">
        <v>0</v>
      </c>
    </row>
    <row r="646" spans="1:2">
      <c r="A646" s="58" t="s">
        <v>427</v>
      </c>
      <c r="B646" s="56">
        <v>0</v>
      </c>
    </row>
    <row r="647" spans="1:2">
      <c r="A647" s="58" t="s">
        <v>635</v>
      </c>
      <c r="B647" s="56">
        <v>0</v>
      </c>
    </row>
    <row r="648" spans="1:2">
      <c r="A648" s="58" t="s">
        <v>883</v>
      </c>
      <c r="B648" s="56">
        <v>0</v>
      </c>
    </row>
    <row r="649" spans="1:2">
      <c r="A649" s="58" t="s">
        <v>278</v>
      </c>
      <c r="B649" s="56">
        <v>0</v>
      </c>
    </row>
    <row r="650" spans="1:2">
      <c r="A650" s="58" t="s">
        <v>980</v>
      </c>
      <c r="B650" s="56">
        <v>0</v>
      </c>
    </row>
    <row r="651" spans="1:2">
      <c r="A651" s="58" t="s">
        <v>636</v>
      </c>
      <c r="B651" s="56">
        <v>0</v>
      </c>
    </row>
    <row r="652" spans="1:2">
      <c r="A652" s="58" t="s">
        <v>437</v>
      </c>
      <c r="B652" s="56">
        <v>0</v>
      </c>
    </row>
    <row r="653" spans="1:2">
      <c r="A653" s="58" t="s">
        <v>638</v>
      </c>
      <c r="B653" s="56">
        <v>0</v>
      </c>
    </row>
    <row r="654" spans="1:2">
      <c r="A654" s="58" t="s">
        <v>518</v>
      </c>
      <c r="B654" s="56">
        <v>0</v>
      </c>
    </row>
    <row r="655" spans="1:2">
      <c r="A655" s="58" t="s">
        <v>639</v>
      </c>
      <c r="B655" s="56">
        <v>0</v>
      </c>
    </row>
    <row r="656" spans="1:2">
      <c r="A656" s="58" t="s">
        <v>641</v>
      </c>
      <c r="B656" s="56">
        <v>0</v>
      </c>
    </row>
    <row r="657" spans="1:2">
      <c r="A657" s="58" t="s">
        <v>446</v>
      </c>
      <c r="B657" s="56">
        <v>0</v>
      </c>
    </row>
    <row r="658" spans="1:2">
      <c r="A658" s="58" t="s">
        <v>454</v>
      </c>
      <c r="B658" s="56">
        <v>0</v>
      </c>
    </row>
    <row r="659" spans="1:2">
      <c r="A659" s="58" t="s">
        <v>642</v>
      </c>
      <c r="B659" s="56">
        <v>0</v>
      </c>
    </row>
    <row r="660" spans="1:2">
      <c r="A660" s="111" t="s">
        <v>519</v>
      </c>
      <c r="B660" s="112">
        <v>0</v>
      </c>
    </row>
  </sheetData>
  <sortState ref="A2:B660">
    <sortCondition descending="1" ref="B2:B660"/>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E271"/>
  <sheetViews>
    <sheetView workbookViewId="0">
      <selection activeCell="A5" sqref="A5"/>
    </sheetView>
  </sheetViews>
  <sheetFormatPr defaultRowHeight="15"/>
  <cols>
    <col min="1" max="1" width="100.7109375" customWidth="1"/>
    <col min="2" max="3" width="14.28515625" bestFit="1" customWidth="1"/>
    <col min="4" max="4" width="13.28515625" bestFit="1" customWidth="1"/>
    <col min="5" max="5" width="14.28515625" bestFit="1" customWidth="1"/>
  </cols>
  <sheetData>
    <row r="1" spans="1:5">
      <c r="A1" s="15" t="s">
        <v>991</v>
      </c>
      <c r="B1" s="89" t="s">
        <v>0</v>
      </c>
      <c r="C1" s="89" t="s">
        <v>65</v>
      </c>
      <c r="D1" s="89" t="s">
        <v>66</v>
      </c>
      <c r="E1" s="89" t="s">
        <v>58</v>
      </c>
    </row>
    <row r="2" spans="1:5">
      <c r="A2" s="131" t="s">
        <v>26</v>
      </c>
      <c r="B2" s="133">
        <v>22004002209.860001</v>
      </c>
      <c r="C2" s="133">
        <v>21684930165.720001</v>
      </c>
      <c r="D2" s="133">
        <v>8354173058.7400007</v>
      </c>
      <c r="E2" s="133">
        <v>13330757106.98</v>
      </c>
    </row>
    <row r="3" spans="1:5">
      <c r="A3" s="58" t="s">
        <v>707</v>
      </c>
      <c r="B3" s="7">
        <v>6986035909</v>
      </c>
      <c r="C3" s="7">
        <v>6986035907.1700001</v>
      </c>
      <c r="D3" s="7">
        <v>333285907.17000002</v>
      </c>
      <c r="E3" s="7">
        <v>6652750000</v>
      </c>
    </row>
    <row r="4" spans="1:5">
      <c r="A4" s="58" t="s">
        <v>684</v>
      </c>
      <c r="B4" s="7">
        <v>1828493350</v>
      </c>
      <c r="C4" s="7">
        <v>1828493350</v>
      </c>
      <c r="D4" s="7">
        <v>1788142954</v>
      </c>
      <c r="E4" s="7">
        <v>40350396</v>
      </c>
    </row>
    <row r="5" spans="1:5">
      <c r="A5" s="58" t="s">
        <v>1058</v>
      </c>
      <c r="B5" s="7">
        <v>1750000000</v>
      </c>
      <c r="C5" s="7">
        <v>1750000000</v>
      </c>
      <c r="D5" s="7">
        <v>1750000000</v>
      </c>
      <c r="E5" s="7">
        <v>0</v>
      </c>
    </row>
    <row r="6" spans="1:5">
      <c r="A6" s="58" t="s">
        <v>1039</v>
      </c>
      <c r="B6" s="7">
        <v>1474569005</v>
      </c>
      <c r="C6" s="7">
        <v>1474569004.45</v>
      </c>
      <c r="D6" s="7">
        <v>15369004.449999999</v>
      </c>
      <c r="E6" s="7">
        <v>1459200000</v>
      </c>
    </row>
    <row r="7" spans="1:5">
      <c r="A7" s="58" t="s">
        <v>794</v>
      </c>
      <c r="B7" s="7">
        <v>711500000</v>
      </c>
      <c r="C7" s="7">
        <v>711500000</v>
      </c>
      <c r="D7" s="7">
        <v>197000000</v>
      </c>
      <c r="E7" s="7">
        <v>514500000</v>
      </c>
    </row>
    <row r="8" spans="1:5">
      <c r="A8" s="58" t="s">
        <v>686</v>
      </c>
      <c r="B8" s="7">
        <v>609625262</v>
      </c>
      <c r="C8" s="7">
        <v>609625239.0999999</v>
      </c>
      <c r="D8" s="7">
        <v>80623421.349999994</v>
      </c>
      <c r="E8" s="7">
        <v>529001817.74999994</v>
      </c>
    </row>
    <row r="9" spans="1:5">
      <c r="A9" s="134" t="s">
        <v>729</v>
      </c>
      <c r="B9" s="7">
        <v>570000000</v>
      </c>
      <c r="C9" s="7">
        <v>570000000</v>
      </c>
      <c r="D9" s="7">
        <v>0</v>
      </c>
      <c r="E9" s="7">
        <v>570000000</v>
      </c>
    </row>
    <row r="10" spans="1:5">
      <c r="A10" s="134" t="s">
        <v>709</v>
      </c>
      <c r="B10" s="7">
        <v>582229715</v>
      </c>
      <c r="C10" s="7">
        <v>557229708.91999996</v>
      </c>
      <c r="D10" s="7">
        <v>16909783.41</v>
      </c>
      <c r="E10" s="7">
        <v>540319925.50999999</v>
      </c>
    </row>
    <row r="11" spans="1:5">
      <c r="A11" s="58" t="s">
        <v>895</v>
      </c>
      <c r="B11" s="7">
        <v>400000000</v>
      </c>
      <c r="C11" s="7">
        <v>400000000</v>
      </c>
      <c r="D11" s="7">
        <v>267270744.03999999</v>
      </c>
      <c r="E11" s="7">
        <v>132729255.95999999</v>
      </c>
    </row>
    <row r="12" spans="1:5">
      <c r="A12" s="58" t="s">
        <v>888</v>
      </c>
      <c r="B12" s="7">
        <v>316051130</v>
      </c>
      <c r="C12" s="7">
        <v>316051130</v>
      </c>
      <c r="D12" s="7">
        <v>299999999.70999998</v>
      </c>
      <c r="E12" s="7">
        <v>16051130.289999999</v>
      </c>
    </row>
    <row r="13" spans="1:5">
      <c r="A13" s="58" t="s">
        <v>798</v>
      </c>
      <c r="B13" s="7">
        <v>307350427</v>
      </c>
      <c r="C13" s="7">
        <v>307350427</v>
      </c>
      <c r="D13" s="7">
        <v>174019188.06999999</v>
      </c>
      <c r="E13" s="7">
        <v>133331238.92999999</v>
      </c>
    </row>
    <row r="14" spans="1:5">
      <c r="A14" s="58" t="s">
        <v>942</v>
      </c>
      <c r="B14" s="7">
        <v>306280000</v>
      </c>
      <c r="C14" s="7">
        <v>306280000</v>
      </c>
      <c r="D14" s="7">
        <v>292280000</v>
      </c>
      <c r="E14" s="7">
        <v>14000000</v>
      </c>
    </row>
    <row r="15" spans="1:5">
      <c r="A15" s="58" t="s">
        <v>1035</v>
      </c>
      <c r="B15" s="7">
        <v>300000000</v>
      </c>
      <c r="C15" s="7">
        <v>300000000</v>
      </c>
      <c r="D15" s="7">
        <v>300000000</v>
      </c>
      <c r="E15" s="7">
        <v>0</v>
      </c>
    </row>
    <row r="16" spans="1:5">
      <c r="A16" s="58" t="s">
        <v>899</v>
      </c>
      <c r="B16" s="7">
        <v>250000000</v>
      </c>
      <c r="C16" s="7">
        <v>250000000</v>
      </c>
      <c r="D16" s="7">
        <v>243400625.30000001</v>
      </c>
      <c r="E16" s="7">
        <v>6599374.7000000002</v>
      </c>
    </row>
    <row r="17" spans="1:5">
      <c r="A17" s="58" t="s">
        <v>669</v>
      </c>
      <c r="B17" s="7">
        <v>305000000</v>
      </c>
      <c r="C17" s="7">
        <v>220000000</v>
      </c>
      <c r="D17" s="7">
        <v>34725382.020000003</v>
      </c>
      <c r="E17" s="7">
        <v>185274617.97999999</v>
      </c>
    </row>
    <row r="18" spans="1:5">
      <c r="A18" s="58" t="s">
        <v>1036</v>
      </c>
      <c r="B18" s="7">
        <v>200000000</v>
      </c>
      <c r="C18" s="7">
        <v>200000000</v>
      </c>
      <c r="D18" s="7">
        <v>200000000</v>
      </c>
      <c r="E18" s="7">
        <v>0</v>
      </c>
    </row>
    <row r="19" spans="1:5">
      <c r="A19" s="58" t="s">
        <v>896</v>
      </c>
      <c r="B19" s="7">
        <v>190000000</v>
      </c>
      <c r="C19" s="7">
        <v>190000000</v>
      </c>
      <c r="D19" s="7">
        <v>183187483.06</v>
      </c>
      <c r="E19" s="7">
        <v>6812516.9400000004</v>
      </c>
    </row>
    <row r="20" spans="1:5">
      <c r="A20" s="58" t="s">
        <v>795</v>
      </c>
      <c r="B20" s="7">
        <v>181675600</v>
      </c>
      <c r="C20" s="7">
        <v>181675600</v>
      </c>
      <c r="D20" s="7">
        <v>7070415</v>
      </c>
      <c r="E20" s="7">
        <v>174605185</v>
      </c>
    </row>
    <row r="21" spans="1:5">
      <c r="A21" s="58" t="s">
        <v>717</v>
      </c>
      <c r="B21" s="7">
        <v>174000000</v>
      </c>
      <c r="C21" s="7">
        <v>174000000</v>
      </c>
      <c r="D21" s="7">
        <v>0</v>
      </c>
      <c r="E21" s="7">
        <v>174000000</v>
      </c>
    </row>
    <row r="22" spans="1:5">
      <c r="A22" s="134" t="s">
        <v>797</v>
      </c>
      <c r="B22" s="7">
        <v>165977048</v>
      </c>
      <c r="C22" s="7">
        <v>165977048</v>
      </c>
      <c r="D22" s="7">
        <v>0</v>
      </c>
      <c r="E22" s="7">
        <v>165977048</v>
      </c>
    </row>
    <row r="23" spans="1:5">
      <c r="A23" s="58" t="s">
        <v>746</v>
      </c>
      <c r="B23" s="7">
        <v>165000000</v>
      </c>
      <c r="C23" s="7">
        <v>165000000</v>
      </c>
      <c r="D23" s="7">
        <v>3081860</v>
      </c>
      <c r="E23" s="7">
        <v>161918140</v>
      </c>
    </row>
    <row r="24" spans="1:5">
      <c r="A24" s="58" t="s">
        <v>681</v>
      </c>
      <c r="B24" s="7">
        <v>159255853</v>
      </c>
      <c r="C24" s="7">
        <v>159255853</v>
      </c>
      <c r="D24" s="7">
        <v>151455853</v>
      </c>
      <c r="E24" s="7">
        <v>7800000</v>
      </c>
    </row>
    <row r="25" spans="1:5">
      <c r="A25" s="58" t="s">
        <v>663</v>
      </c>
      <c r="B25" s="7">
        <v>157561498</v>
      </c>
      <c r="C25" s="7">
        <v>157561493.16</v>
      </c>
      <c r="D25" s="7">
        <v>88305263.75</v>
      </c>
      <c r="E25" s="7">
        <v>69256229.409999996</v>
      </c>
    </row>
    <row r="26" spans="1:5">
      <c r="A26" s="58" t="s">
        <v>711</v>
      </c>
      <c r="B26" s="7">
        <v>150000000</v>
      </c>
      <c r="C26" s="7">
        <v>150000000</v>
      </c>
      <c r="D26" s="7">
        <v>37754209.310000002</v>
      </c>
      <c r="E26" s="7">
        <v>112245790.69</v>
      </c>
    </row>
    <row r="27" spans="1:5">
      <c r="A27" s="58" t="s">
        <v>931</v>
      </c>
      <c r="B27" s="7">
        <v>150000000</v>
      </c>
      <c r="C27" s="7">
        <v>150000000</v>
      </c>
      <c r="D27" s="7">
        <v>71578947.439999998</v>
      </c>
      <c r="E27" s="7">
        <v>78421052.560000002</v>
      </c>
    </row>
    <row r="28" spans="1:5">
      <c r="A28" s="58" t="s">
        <v>687</v>
      </c>
      <c r="B28" s="7">
        <v>145604981</v>
      </c>
      <c r="C28" s="7">
        <v>145593617.43000001</v>
      </c>
      <c r="D28" s="7">
        <v>60575327</v>
      </c>
      <c r="E28" s="7">
        <v>85018290.430000007</v>
      </c>
    </row>
    <row r="29" spans="1:5">
      <c r="A29" s="58" t="s">
        <v>694</v>
      </c>
      <c r="B29" s="7">
        <v>141042838</v>
      </c>
      <c r="C29" s="7">
        <v>141042837.30000001</v>
      </c>
      <c r="D29" s="7">
        <v>66042837.299999997</v>
      </c>
      <c r="E29" s="7">
        <v>75000000</v>
      </c>
    </row>
    <row r="30" spans="1:5">
      <c r="A30" s="58" t="s">
        <v>927</v>
      </c>
      <c r="B30" s="7">
        <v>136500000</v>
      </c>
      <c r="C30" s="7">
        <v>136500000</v>
      </c>
      <c r="D30" s="7">
        <v>0</v>
      </c>
      <c r="E30" s="7">
        <v>136500000</v>
      </c>
    </row>
    <row r="31" spans="1:5">
      <c r="A31" s="58" t="s">
        <v>1014</v>
      </c>
      <c r="B31" s="7">
        <v>135000000</v>
      </c>
      <c r="C31" s="7">
        <v>135000000</v>
      </c>
      <c r="D31" s="7">
        <v>135000000</v>
      </c>
      <c r="E31" s="7">
        <v>0</v>
      </c>
    </row>
    <row r="32" spans="1:5">
      <c r="A32" s="58" t="s">
        <v>1016</v>
      </c>
      <c r="B32" s="7">
        <v>130000000</v>
      </c>
      <c r="C32" s="7">
        <v>130000000</v>
      </c>
      <c r="D32" s="7">
        <v>130000000</v>
      </c>
      <c r="E32" s="7">
        <v>0</v>
      </c>
    </row>
    <row r="33" spans="1:5">
      <c r="A33" s="58" t="s">
        <v>741</v>
      </c>
      <c r="B33" s="7">
        <v>129500000</v>
      </c>
      <c r="C33" s="7">
        <v>129500000</v>
      </c>
      <c r="D33" s="7">
        <v>0</v>
      </c>
      <c r="E33" s="7">
        <v>129500000</v>
      </c>
    </row>
    <row r="34" spans="1:5">
      <c r="A34" s="58" t="s">
        <v>697</v>
      </c>
      <c r="B34" s="7">
        <v>117100465</v>
      </c>
      <c r="C34" s="7">
        <v>117100465</v>
      </c>
      <c r="D34" s="7">
        <v>98063.11</v>
      </c>
      <c r="E34" s="7">
        <v>117002401.89</v>
      </c>
    </row>
    <row r="35" spans="1:5">
      <c r="A35" s="58" t="s">
        <v>752</v>
      </c>
      <c r="B35" s="7">
        <v>115378480.86</v>
      </c>
      <c r="C35" s="7">
        <v>115378473.58999999</v>
      </c>
      <c r="D35" s="7">
        <v>48835983.430000007</v>
      </c>
      <c r="E35" s="7">
        <v>66542490.160000004</v>
      </c>
    </row>
    <row r="36" spans="1:5">
      <c r="A36" s="58" t="s">
        <v>800</v>
      </c>
      <c r="B36" s="7">
        <v>153440388</v>
      </c>
      <c r="C36" s="7">
        <v>100433560.96000001</v>
      </c>
      <c r="D36" s="7">
        <v>58814172.480000004</v>
      </c>
      <c r="E36" s="7">
        <v>41619388.480000004</v>
      </c>
    </row>
    <row r="37" spans="1:5">
      <c r="A37" s="58" t="s">
        <v>1049</v>
      </c>
      <c r="B37" s="7">
        <v>93578625</v>
      </c>
      <c r="C37" s="7">
        <v>93578625</v>
      </c>
      <c r="D37" s="7">
        <v>93578625</v>
      </c>
      <c r="E37" s="7">
        <v>0</v>
      </c>
    </row>
    <row r="38" spans="1:5">
      <c r="A38" s="58" t="s">
        <v>1000</v>
      </c>
      <c r="B38" s="7">
        <v>86000000</v>
      </c>
      <c r="C38" s="7">
        <v>86000000</v>
      </c>
      <c r="D38" s="7">
        <v>86000000</v>
      </c>
      <c r="E38" s="7">
        <v>0</v>
      </c>
    </row>
    <row r="39" spans="1:5">
      <c r="A39" s="58" t="s">
        <v>701</v>
      </c>
      <c r="B39" s="7">
        <v>78101712</v>
      </c>
      <c r="C39" s="7">
        <v>78101711.069999993</v>
      </c>
      <c r="D39" s="7">
        <v>28101711.07</v>
      </c>
      <c r="E39" s="7">
        <v>50000000</v>
      </c>
    </row>
    <row r="40" spans="1:5">
      <c r="A40" s="58" t="s">
        <v>727</v>
      </c>
      <c r="B40" s="7">
        <v>76782255</v>
      </c>
      <c r="C40" s="7">
        <v>76782255</v>
      </c>
      <c r="D40" s="7">
        <v>0</v>
      </c>
      <c r="E40" s="7">
        <v>76782255</v>
      </c>
    </row>
    <row r="41" spans="1:5">
      <c r="A41" s="58" t="s">
        <v>689</v>
      </c>
      <c r="B41" s="7">
        <v>70906000</v>
      </c>
      <c r="C41" s="7">
        <v>70906000</v>
      </c>
      <c r="D41" s="7">
        <v>14906000</v>
      </c>
      <c r="E41" s="7">
        <v>56000000</v>
      </c>
    </row>
    <row r="42" spans="1:5">
      <c r="A42" s="58" t="s">
        <v>1029</v>
      </c>
      <c r="B42" s="7">
        <v>69874032</v>
      </c>
      <c r="C42" s="7">
        <v>69874031.390000001</v>
      </c>
      <c r="D42" s="7">
        <v>69874031.390000001</v>
      </c>
      <c r="E42" s="7">
        <v>0</v>
      </c>
    </row>
    <row r="43" spans="1:5">
      <c r="A43" s="58" t="s">
        <v>157</v>
      </c>
      <c r="B43" s="7">
        <v>67743548</v>
      </c>
      <c r="C43" s="7">
        <v>66910452.68</v>
      </c>
      <c r="D43" s="7">
        <v>66910452.68</v>
      </c>
      <c r="E43" s="7">
        <v>0</v>
      </c>
    </row>
    <row r="44" spans="1:5">
      <c r="A44" s="58" t="s">
        <v>939</v>
      </c>
      <c r="B44" s="7">
        <v>65883003</v>
      </c>
      <c r="C44" s="7">
        <v>65883003</v>
      </c>
      <c r="D44" s="7">
        <v>40000000</v>
      </c>
      <c r="E44" s="7">
        <v>25883003</v>
      </c>
    </row>
    <row r="45" spans="1:5">
      <c r="A45" s="58" t="s">
        <v>1026</v>
      </c>
      <c r="B45" s="7">
        <v>59380000</v>
      </c>
      <c r="C45" s="7">
        <v>59380000</v>
      </c>
      <c r="D45" s="7">
        <v>59380000</v>
      </c>
      <c r="E45" s="7">
        <v>0</v>
      </c>
    </row>
    <row r="46" spans="1:5">
      <c r="A46" s="58" t="s">
        <v>803</v>
      </c>
      <c r="B46" s="7">
        <v>51000000</v>
      </c>
      <c r="C46" s="7">
        <v>51000000</v>
      </c>
      <c r="D46" s="7">
        <v>50000000</v>
      </c>
      <c r="E46" s="7">
        <v>1000000</v>
      </c>
    </row>
    <row r="47" spans="1:5">
      <c r="A47" s="58" t="s">
        <v>758</v>
      </c>
      <c r="B47" s="7">
        <v>51193621</v>
      </c>
      <c r="C47" s="7">
        <v>50780853.090000004</v>
      </c>
      <c r="D47" s="7">
        <v>48300200.049999997</v>
      </c>
      <c r="E47" s="7">
        <v>2480653.04</v>
      </c>
    </row>
    <row r="48" spans="1:5">
      <c r="A48" s="58" t="s">
        <v>929</v>
      </c>
      <c r="B48" s="7">
        <v>50000000</v>
      </c>
      <c r="C48" s="7">
        <v>50000000</v>
      </c>
      <c r="D48" s="7">
        <v>0</v>
      </c>
      <c r="E48" s="7">
        <v>50000000</v>
      </c>
    </row>
    <row r="49" spans="1:5">
      <c r="A49" s="58" t="s">
        <v>705</v>
      </c>
      <c r="B49" s="7">
        <v>48000000</v>
      </c>
      <c r="C49" s="7">
        <v>48000000</v>
      </c>
      <c r="D49" s="7">
        <v>0</v>
      </c>
      <c r="E49" s="7">
        <v>48000000</v>
      </c>
    </row>
    <row r="50" spans="1:5">
      <c r="A50" s="58" t="s">
        <v>1030</v>
      </c>
      <c r="B50" s="7">
        <v>47807561</v>
      </c>
      <c r="C50" s="7">
        <v>47807561</v>
      </c>
      <c r="D50" s="7">
        <v>47807561</v>
      </c>
      <c r="E50" s="7">
        <v>0</v>
      </c>
    </row>
    <row r="51" spans="1:5">
      <c r="A51" s="58" t="s">
        <v>715</v>
      </c>
      <c r="B51" s="7">
        <v>44367389</v>
      </c>
      <c r="C51" s="7">
        <v>44367387.549999997</v>
      </c>
      <c r="D51" s="7">
        <v>8882387.5500000007</v>
      </c>
      <c r="E51" s="7">
        <v>35485000</v>
      </c>
    </row>
    <row r="52" spans="1:5">
      <c r="A52" s="58" t="s">
        <v>152</v>
      </c>
      <c r="B52" s="7">
        <v>44284982</v>
      </c>
      <c r="C52" s="7">
        <v>44284978.370000005</v>
      </c>
      <c r="D52" s="7">
        <v>31383726.370000001</v>
      </c>
      <c r="E52" s="7">
        <v>12901252</v>
      </c>
    </row>
    <row r="53" spans="1:5">
      <c r="A53" s="58" t="s">
        <v>898</v>
      </c>
      <c r="B53" s="7">
        <v>40000000</v>
      </c>
      <c r="C53" s="7">
        <v>40000000</v>
      </c>
      <c r="D53" s="7">
        <v>8000000</v>
      </c>
      <c r="E53" s="7">
        <v>32000000</v>
      </c>
    </row>
    <row r="54" spans="1:5">
      <c r="A54" s="58" t="s">
        <v>728</v>
      </c>
      <c r="B54" s="7">
        <v>37731792</v>
      </c>
      <c r="C54" s="7">
        <v>37731791.799999997</v>
      </c>
      <c r="D54" s="7">
        <v>37731791.799999997</v>
      </c>
      <c r="E54" s="7">
        <v>0</v>
      </c>
    </row>
    <row r="55" spans="1:5">
      <c r="A55" s="58" t="s">
        <v>1028</v>
      </c>
      <c r="B55" s="7">
        <v>37080032</v>
      </c>
      <c r="C55" s="7">
        <v>37080032</v>
      </c>
      <c r="D55" s="7">
        <v>37080032</v>
      </c>
      <c r="E55" s="7">
        <v>0</v>
      </c>
    </row>
    <row r="56" spans="1:5">
      <c r="A56" s="58" t="s">
        <v>664</v>
      </c>
      <c r="B56" s="7">
        <v>36662000</v>
      </c>
      <c r="C56" s="7">
        <v>36662000</v>
      </c>
      <c r="D56" s="7">
        <v>36633953.109999999</v>
      </c>
      <c r="E56" s="7">
        <v>28046.89</v>
      </c>
    </row>
    <row r="57" spans="1:5">
      <c r="A57" s="58" t="s">
        <v>704</v>
      </c>
      <c r="B57" s="7">
        <v>33176118</v>
      </c>
      <c r="C57" s="7">
        <v>33176118</v>
      </c>
      <c r="D57" s="7">
        <v>0</v>
      </c>
      <c r="E57" s="7">
        <v>33176118</v>
      </c>
    </row>
    <row r="58" spans="1:5">
      <c r="A58" s="58" t="s">
        <v>924</v>
      </c>
      <c r="B58" s="7">
        <v>31992493</v>
      </c>
      <c r="C58" s="7">
        <v>31992493</v>
      </c>
      <c r="D58" s="7">
        <v>1992493</v>
      </c>
      <c r="E58" s="7">
        <v>30000000</v>
      </c>
    </row>
    <row r="59" spans="1:5">
      <c r="A59" s="58" t="s">
        <v>725</v>
      </c>
      <c r="B59" s="7">
        <v>32622758</v>
      </c>
      <c r="C59" s="7">
        <v>31222757.059999999</v>
      </c>
      <c r="D59" s="7">
        <v>23222757.059999999</v>
      </c>
      <c r="E59" s="7">
        <v>8000000</v>
      </c>
    </row>
    <row r="60" spans="1:5">
      <c r="A60" s="58" t="s">
        <v>719</v>
      </c>
      <c r="B60" s="7">
        <v>30271619</v>
      </c>
      <c r="C60" s="7">
        <v>30271619</v>
      </c>
      <c r="D60" s="7">
        <v>308322.18</v>
      </c>
      <c r="E60" s="7">
        <v>29963296.82</v>
      </c>
    </row>
    <row r="61" spans="1:5">
      <c r="A61" s="58" t="s">
        <v>801</v>
      </c>
      <c r="B61" s="7">
        <v>30000000</v>
      </c>
      <c r="C61" s="7">
        <v>30000000</v>
      </c>
      <c r="D61" s="7">
        <v>1993646.33</v>
      </c>
      <c r="E61" s="7">
        <v>28006353.670000002</v>
      </c>
    </row>
    <row r="62" spans="1:5">
      <c r="A62" s="58" t="s">
        <v>668</v>
      </c>
      <c r="B62" s="7">
        <v>29735043</v>
      </c>
      <c r="C62" s="7">
        <v>29735043</v>
      </c>
      <c r="D62" s="7">
        <v>27655840.780000001</v>
      </c>
      <c r="E62" s="7">
        <v>2079202.22</v>
      </c>
    </row>
    <row r="63" spans="1:5">
      <c r="A63" s="58" t="s">
        <v>802</v>
      </c>
      <c r="B63" s="7">
        <v>28276369</v>
      </c>
      <c r="C63" s="7">
        <v>28276368.940000001</v>
      </c>
      <c r="D63" s="7">
        <v>8276364.96</v>
      </c>
      <c r="E63" s="7">
        <v>20000003.98</v>
      </c>
    </row>
    <row r="64" spans="1:5">
      <c r="A64" s="58" t="s">
        <v>683</v>
      </c>
      <c r="B64" s="7">
        <v>25019585</v>
      </c>
      <c r="C64" s="7">
        <v>25019583.32</v>
      </c>
      <c r="D64" s="7">
        <v>2708098.42</v>
      </c>
      <c r="E64" s="7">
        <v>22311484.899999999</v>
      </c>
    </row>
    <row r="65" spans="1:5">
      <c r="A65" s="58" t="s">
        <v>708</v>
      </c>
      <c r="B65" s="7">
        <v>24779202</v>
      </c>
      <c r="C65" s="7">
        <v>24779202</v>
      </c>
      <c r="D65" s="7">
        <v>0</v>
      </c>
      <c r="E65" s="7">
        <v>24779202</v>
      </c>
    </row>
    <row r="66" spans="1:5">
      <c r="A66" s="58" t="s">
        <v>721</v>
      </c>
      <c r="B66" s="7">
        <v>24163354</v>
      </c>
      <c r="C66" s="7">
        <v>24163352.719999999</v>
      </c>
      <c r="D66" s="7">
        <v>5230925.72</v>
      </c>
      <c r="E66" s="7">
        <v>18932427</v>
      </c>
    </row>
    <row r="67" spans="1:5">
      <c r="A67" s="58" t="s">
        <v>1057</v>
      </c>
      <c r="B67" s="7">
        <v>23351098</v>
      </c>
      <c r="C67" s="7">
        <v>23351098</v>
      </c>
      <c r="D67" s="7">
        <v>23351098</v>
      </c>
      <c r="E67" s="7">
        <v>0</v>
      </c>
    </row>
    <row r="68" spans="1:5">
      <c r="A68" s="58" t="s">
        <v>735</v>
      </c>
      <c r="B68" s="7">
        <v>20365894</v>
      </c>
      <c r="C68" s="7">
        <v>20365894</v>
      </c>
      <c r="D68" s="7">
        <v>17865854</v>
      </c>
      <c r="E68" s="7">
        <v>2500040</v>
      </c>
    </row>
    <row r="69" spans="1:5">
      <c r="A69" s="58" t="s">
        <v>992</v>
      </c>
      <c r="B69" s="7">
        <v>20000000</v>
      </c>
      <c r="C69" s="7">
        <v>20000000</v>
      </c>
      <c r="D69" s="7">
        <v>20000000</v>
      </c>
      <c r="E69" s="7">
        <v>0</v>
      </c>
    </row>
    <row r="70" spans="1:5">
      <c r="A70" s="58" t="s">
        <v>1007</v>
      </c>
      <c r="B70" s="7">
        <v>20000000</v>
      </c>
      <c r="C70" s="7">
        <v>20000000</v>
      </c>
      <c r="D70" s="7">
        <v>20000000</v>
      </c>
      <c r="E70" s="7">
        <v>0</v>
      </c>
    </row>
    <row r="71" spans="1:5">
      <c r="A71" s="58" t="s">
        <v>1010</v>
      </c>
      <c r="B71" s="7">
        <v>20000000</v>
      </c>
      <c r="C71" s="7">
        <v>20000000</v>
      </c>
      <c r="D71" s="7">
        <v>20000000</v>
      </c>
      <c r="E71" s="7">
        <v>0</v>
      </c>
    </row>
    <row r="72" spans="1:5">
      <c r="A72" s="58" t="s">
        <v>917</v>
      </c>
      <c r="B72" s="7">
        <v>20000000</v>
      </c>
      <c r="C72" s="7">
        <v>20000000</v>
      </c>
      <c r="D72" s="7">
        <v>0</v>
      </c>
      <c r="E72" s="7">
        <v>20000000</v>
      </c>
    </row>
    <row r="73" spans="1:5">
      <c r="A73" s="58" t="s">
        <v>943</v>
      </c>
      <c r="B73" s="7">
        <v>20000000</v>
      </c>
      <c r="C73" s="7">
        <v>20000000</v>
      </c>
      <c r="D73" s="7">
        <v>8000000</v>
      </c>
      <c r="E73" s="7">
        <v>12000000</v>
      </c>
    </row>
    <row r="74" spans="1:5">
      <c r="A74" s="58" t="s">
        <v>1033</v>
      </c>
      <c r="B74" s="7">
        <v>19848000</v>
      </c>
      <c r="C74" s="7">
        <v>19848000</v>
      </c>
      <c r="D74" s="7">
        <v>19848000</v>
      </c>
      <c r="E74" s="7">
        <v>0</v>
      </c>
    </row>
    <row r="75" spans="1:5">
      <c r="A75" s="58" t="s">
        <v>1050</v>
      </c>
      <c r="B75" s="7">
        <v>20627141</v>
      </c>
      <c r="C75" s="7">
        <v>19032780</v>
      </c>
      <c r="D75" s="7">
        <v>19032780</v>
      </c>
      <c r="E75" s="7">
        <v>0</v>
      </c>
    </row>
    <row r="76" spans="1:5">
      <c r="A76" s="58" t="s">
        <v>912</v>
      </c>
      <c r="B76" s="7">
        <v>18800000</v>
      </c>
      <c r="C76" s="7">
        <v>18800000</v>
      </c>
      <c r="D76" s="7">
        <v>0</v>
      </c>
      <c r="E76" s="7">
        <v>18800000</v>
      </c>
    </row>
    <row r="77" spans="1:5">
      <c r="A77" s="58" t="s">
        <v>693</v>
      </c>
      <c r="B77" s="7">
        <v>18604458</v>
      </c>
      <c r="C77" s="7">
        <v>18604458</v>
      </c>
      <c r="D77" s="7">
        <v>0</v>
      </c>
      <c r="E77" s="7">
        <v>18604458</v>
      </c>
    </row>
    <row r="78" spans="1:5">
      <c r="A78" s="58" t="s">
        <v>891</v>
      </c>
      <c r="B78" s="7">
        <v>17524289</v>
      </c>
      <c r="C78" s="7">
        <v>17524289</v>
      </c>
      <c r="D78" s="7">
        <v>0</v>
      </c>
      <c r="E78" s="7">
        <v>17524289</v>
      </c>
    </row>
    <row r="79" spans="1:5">
      <c r="A79" s="58" t="s">
        <v>670</v>
      </c>
      <c r="B79" s="7">
        <v>16428020</v>
      </c>
      <c r="C79" s="7">
        <v>16428020</v>
      </c>
      <c r="D79" s="7">
        <v>14631821.09</v>
      </c>
      <c r="E79" s="7">
        <v>1796198.91</v>
      </c>
    </row>
    <row r="80" spans="1:5">
      <c r="A80" s="58" t="s">
        <v>723</v>
      </c>
      <c r="B80" s="7">
        <v>15270918</v>
      </c>
      <c r="C80" s="7">
        <v>15270916.189999999</v>
      </c>
      <c r="D80" s="7">
        <v>10312929.960000001</v>
      </c>
      <c r="E80" s="7">
        <v>4957986.2300000004</v>
      </c>
    </row>
    <row r="81" spans="1:5">
      <c r="A81" s="58" t="s">
        <v>1009</v>
      </c>
      <c r="B81" s="7">
        <v>15000000</v>
      </c>
      <c r="C81" s="7">
        <v>15000000</v>
      </c>
      <c r="D81" s="7">
        <v>15000000</v>
      </c>
      <c r="E81" s="7">
        <v>0</v>
      </c>
    </row>
    <row r="82" spans="1:5">
      <c r="A82" s="58" t="s">
        <v>1018</v>
      </c>
      <c r="B82" s="7">
        <v>15000000</v>
      </c>
      <c r="C82" s="7">
        <v>15000000</v>
      </c>
      <c r="D82" s="7">
        <v>15000000</v>
      </c>
      <c r="E82" s="7">
        <v>0</v>
      </c>
    </row>
    <row r="83" spans="1:5">
      <c r="A83" s="58" t="s">
        <v>710</v>
      </c>
      <c r="B83" s="7">
        <v>15000000</v>
      </c>
      <c r="C83" s="7">
        <v>15000000</v>
      </c>
      <c r="D83" s="7">
        <v>0</v>
      </c>
      <c r="E83" s="7">
        <v>15000000</v>
      </c>
    </row>
    <row r="84" spans="1:5">
      <c r="A84" s="58" t="s">
        <v>747</v>
      </c>
      <c r="B84" s="7">
        <v>14957023</v>
      </c>
      <c r="C84" s="7">
        <v>14957022.129999999</v>
      </c>
      <c r="D84" s="7">
        <v>12506747.449999999</v>
      </c>
      <c r="E84" s="7">
        <v>2450274.6800000002</v>
      </c>
    </row>
    <row r="85" spans="1:5">
      <c r="A85" s="58" t="s">
        <v>807</v>
      </c>
      <c r="B85" s="7">
        <v>69471075</v>
      </c>
      <c r="C85" s="7">
        <v>14614123.82</v>
      </c>
      <c r="D85" s="7">
        <v>10814123.82</v>
      </c>
      <c r="E85" s="7">
        <v>3800000</v>
      </c>
    </row>
    <row r="86" spans="1:5">
      <c r="A86" s="58" t="s">
        <v>743</v>
      </c>
      <c r="B86" s="7">
        <v>13001365</v>
      </c>
      <c r="C86" s="7">
        <v>12974496.16</v>
      </c>
      <c r="D86" s="7">
        <v>1869496.16</v>
      </c>
      <c r="E86" s="7">
        <v>11105000</v>
      </c>
    </row>
    <row r="87" spans="1:5">
      <c r="A87" s="58" t="s">
        <v>1061</v>
      </c>
      <c r="B87" s="7">
        <v>12137000</v>
      </c>
      <c r="C87" s="7">
        <v>12137000</v>
      </c>
      <c r="D87" s="7">
        <v>12137000</v>
      </c>
      <c r="E87" s="7">
        <v>0</v>
      </c>
    </row>
    <row r="88" spans="1:5">
      <c r="A88" s="58" t="s">
        <v>695</v>
      </c>
      <c r="B88" s="7">
        <v>11948969</v>
      </c>
      <c r="C88" s="7">
        <v>11948968.42</v>
      </c>
      <c r="D88" s="7">
        <v>512442.35</v>
      </c>
      <c r="E88" s="7">
        <v>11436526.07</v>
      </c>
    </row>
    <row r="89" spans="1:5">
      <c r="A89" s="58" t="s">
        <v>997</v>
      </c>
      <c r="B89" s="7">
        <v>11000139</v>
      </c>
      <c r="C89" s="7">
        <v>10975137.369999999</v>
      </c>
      <c r="D89" s="7">
        <v>10975137.369999999</v>
      </c>
      <c r="E89" s="7">
        <v>0</v>
      </c>
    </row>
    <row r="90" spans="1:5">
      <c r="A90" s="58" t="s">
        <v>1063</v>
      </c>
      <c r="B90" s="7">
        <v>10209523</v>
      </c>
      <c r="C90" s="7">
        <v>10209520.16</v>
      </c>
      <c r="D90" s="7">
        <v>10209520.16</v>
      </c>
      <c r="E90" s="7">
        <v>0</v>
      </c>
    </row>
    <row r="91" spans="1:5">
      <c r="A91" s="58" t="s">
        <v>750</v>
      </c>
      <c r="B91" s="7">
        <v>10198600</v>
      </c>
      <c r="C91" s="7">
        <v>10198600</v>
      </c>
      <c r="D91" s="7">
        <v>0</v>
      </c>
      <c r="E91" s="7">
        <v>10198600</v>
      </c>
    </row>
    <row r="92" spans="1:5">
      <c r="A92" s="58" t="s">
        <v>1008</v>
      </c>
      <c r="B92" s="7">
        <v>10000000</v>
      </c>
      <c r="C92" s="7">
        <v>10000000</v>
      </c>
      <c r="D92" s="7">
        <v>10000000</v>
      </c>
      <c r="E92" s="7">
        <v>0</v>
      </c>
    </row>
    <row r="93" spans="1:5">
      <c r="A93" s="58" t="s">
        <v>1011</v>
      </c>
      <c r="B93" s="7">
        <v>10000000</v>
      </c>
      <c r="C93" s="7">
        <v>10000000</v>
      </c>
      <c r="D93" s="7">
        <v>10000000</v>
      </c>
      <c r="E93" s="7">
        <v>0</v>
      </c>
    </row>
    <row r="94" spans="1:5">
      <c r="A94" s="58" t="s">
        <v>1013</v>
      </c>
      <c r="B94" s="7">
        <v>10000000</v>
      </c>
      <c r="C94" s="7">
        <v>10000000</v>
      </c>
      <c r="D94" s="7">
        <v>10000000</v>
      </c>
      <c r="E94" s="7">
        <v>0</v>
      </c>
    </row>
    <row r="95" spans="1:5">
      <c r="A95" s="58" t="s">
        <v>1017</v>
      </c>
      <c r="B95" s="7">
        <v>10000000</v>
      </c>
      <c r="C95" s="7">
        <v>10000000</v>
      </c>
      <c r="D95" s="7">
        <v>10000000</v>
      </c>
      <c r="E95" s="7">
        <v>0</v>
      </c>
    </row>
    <row r="96" spans="1:5">
      <c r="A96" s="58" t="s">
        <v>1021</v>
      </c>
      <c r="B96" s="7">
        <v>10000000</v>
      </c>
      <c r="C96" s="7">
        <v>10000000</v>
      </c>
      <c r="D96" s="7">
        <v>10000000</v>
      </c>
      <c r="E96" s="7">
        <v>0</v>
      </c>
    </row>
    <row r="97" spans="1:5">
      <c r="A97" s="58" t="s">
        <v>919</v>
      </c>
      <c r="B97" s="7">
        <v>10000000</v>
      </c>
      <c r="C97" s="7">
        <v>10000000</v>
      </c>
      <c r="D97" s="7">
        <v>0</v>
      </c>
      <c r="E97" s="7">
        <v>10000000</v>
      </c>
    </row>
    <row r="98" spans="1:5">
      <c r="A98" s="58" t="s">
        <v>1038</v>
      </c>
      <c r="B98" s="7">
        <v>10000000</v>
      </c>
      <c r="C98" s="7">
        <v>10000000</v>
      </c>
      <c r="D98" s="7">
        <v>10000000</v>
      </c>
      <c r="E98" s="7">
        <v>0</v>
      </c>
    </row>
    <row r="99" spans="1:5">
      <c r="A99" s="58" t="s">
        <v>1045</v>
      </c>
      <c r="B99" s="7">
        <v>10000000</v>
      </c>
      <c r="C99" s="7">
        <v>10000000</v>
      </c>
      <c r="D99" s="7">
        <v>10000000</v>
      </c>
      <c r="E99" s="7">
        <v>0</v>
      </c>
    </row>
    <row r="100" spans="1:5">
      <c r="A100" s="58" t="s">
        <v>935</v>
      </c>
      <c r="B100" s="7">
        <v>10000000</v>
      </c>
      <c r="C100" s="7">
        <v>10000000</v>
      </c>
      <c r="D100" s="7">
        <v>0</v>
      </c>
      <c r="E100" s="7">
        <v>10000000</v>
      </c>
    </row>
    <row r="101" spans="1:5">
      <c r="A101" s="58" t="s">
        <v>1056</v>
      </c>
      <c r="B101" s="7">
        <v>10000000</v>
      </c>
      <c r="C101" s="7">
        <v>10000000</v>
      </c>
      <c r="D101" s="7">
        <v>10000000</v>
      </c>
      <c r="E101" s="7">
        <v>0</v>
      </c>
    </row>
    <row r="102" spans="1:5">
      <c r="A102" s="58" t="s">
        <v>749</v>
      </c>
      <c r="B102" s="7">
        <v>10000000</v>
      </c>
      <c r="C102" s="7">
        <v>10000000</v>
      </c>
      <c r="D102" s="7">
        <v>0</v>
      </c>
      <c r="E102" s="7">
        <v>10000000</v>
      </c>
    </row>
    <row r="103" spans="1:5">
      <c r="A103" s="58" t="s">
        <v>665</v>
      </c>
      <c r="B103" s="7">
        <v>9482752</v>
      </c>
      <c r="C103" s="7">
        <v>9462746.8399999999</v>
      </c>
      <c r="D103" s="7">
        <v>6818089.1900000004</v>
      </c>
      <c r="E103" s="7">
        <v>2644657.65</v>
      </c>
    </row>
    <row r="104" spans="1:5">
      <c r="A104" s="58" t="s">
        <v>808</v>
      </c>
      <c r="B104" s="7">
        <v>9291105</v>
      </c>
      <c r="C104" s="7">
        <v>9291102.2699999996</v>
      </c>
      <c r="D104" s="7">
        <v>9291100.2699999996</v>
      </c>
      <c r="E104" s="7">
        <v>2</v>
      </c>
    </row>
    <row r="105" spans="1:5">
      <c r="A105" s="58" t="s">
        <v>907</v>
      </c>
      <c r="B105" s="7">
        <v>9000000</v>
      </c>
      <c r="C105" s="7">
        <v>9000000</v>
      </c>
      <c r="D105" s="7">
        <v>0</v>
      </c>
      <c r="E105" s="7">
        <v>9000000</v>
      </c>
    </row>
    <row r="106" spans="1:5">
      <c r="A106" s="58" t="s">
        <v>1040</v>
      </c>
      <c r="B106" s="7">
        <v>8826253</v>
      </c>
      <c r="C106" s="7">
        <v>8826252.2799999993</v>
      </c>
      <c r="D106" s="7">
        <v>8826252.2799999993</v>
      </c>
      <c r="E106" s="7">
        <v>0</v>
      </c>
    </row>
    <row r="107" spans="1:5">
      <c r="A107" s="58" t="s">
        <v>804</v>
      </c>
      <c r="B107" s="7">
        <v>8718470</v>
      </c>
      <c r="C107" s="7">
        <v>8718470</v>
      </c>
      <c r="D107" s="7">
        <v>2215492</v>
      </c>
      <c r="E107" s="7">
        <v>6502978</v>
      </c>
    </row>
    <row r="108" spans="1:5">
      <c r="A108" s="58" t="s">
        <v>1047</v>
      </c>
      <c r="B108" s="7">
        <v>8343960</v>
      </c>
      <c r="C108" s="7">
        <v>8343960</v>
      </c>
      <c r="D108" s="7">
        <v>8343960</v>
      </c>
      <c r="E108" s="7">
        <v>0</v>
      </c>
    </row>
    <row r="109" spans="1:5">
      <c r="A109" s="58" t="s">
        <v>674</v>
      </c>
      <c r="B109" s="7">
        <v>8340219</v>
      </c>
      <c r="C109" s="7">
        <v>8340215.5499999998</v>
      </c>
      <c r="D109" s="7">
        <v>1468985.65</v>
      </c>
      <c r="E109" s="7">
        <v>6871229.9000000004</v>
      </c>
    </row>
    <row r="110" spans="1:5">
      <c r="A110" s="58" t="s">
        <v>691</v>
      </c>
      <c r="B110" s="7">
        <v>8273342</v>
      </c>
      <c r="C110" s="7">
        <v>8273337.8000000007</v>
      </c>
      <c r="D110" s="7">
        <v>4466416.8000000007</v>
      </c>
      <c r="E110" s="7">
        <v>3806921</v>
      </c>
    </row>
    <row r="111" spans="1:5">
      <c r="A111" s="58" t="s">
        <v>1042</v>
      </c>
      <c r="B111" s="7">
        <v>8000000</v>
      </c>
      <c r="C111" s="7">
        <v>8000000</v>
      </c>
      <c r="D111" s="7">
        <v>8000000</v>
      </c>
      <c r="E111" s="7">
        <v>0</v>
      </c>
    </row>
    <row r="112" spans="1:5">
      <c r="A112" s="58" t="s">
        <v>657</v>
      </c>
      <c r="B112" s="7">
        <v>7439415</v>
      </c>
      <c r="C112" s="7">
        <v>7439413.3600000003</v>
      </c>
      <c r="D112" s="7">
        <v>7439413.3600000003</v>
      </c>
      <c r="E112" s="7">
        <v>0</v>
      </c>
    </row>
    <row r="113" spans="1:5">
      <c r="A113" s="58" t="s">
        <v>938</v>
      </c>
      <c r="B113" s="7">
        <v>7000000</v>
      </c>
      <c r="C113" s="7">
        <v>7000000</v>
      </c>
      <c r="D113" s="7">
        <v>0</v>
      </c>
      <c r="E113" s="7">
        <v>7000000</v>
      </c>
    </row>
    <row r="114" spans="1:5">
      <c r="A114" s="58" t="s">
        <v>658</v>
      </c>
      <c r="B114" s="7">
        <v>6449967</v>
      </c>
      <c r="C114" s="7">
        <v>6441730.7199999997</v>
      </c>
      <c r="D114" s="7">
        <v>5700397.4100000001</v>
      </c>
      <c r="E114" s="7">
        <v>741333.31</v>
      </c>
    </row>
    <row r="115" spans="1:5">
      <c r="A115" s="58" t="s">
        <v>805</v>
      </c>
      <c r="B115" s="7">
        <v>5829816</v>
      </c>
      <c r="C115" s="7">
        <v>5829812.9100000001</v>
      </c>
      <c r="D115" s="7">
        <v>1330997.8400000001</v>
      </c>
      <c r="E115" s="7">
        <v>4498815.07</v>
      </c>
    </row>
    <row r="116" spans="1:5">
      <c r="A116" s="58" t="s">
        <v>796</v>
      </c>
      <c r="B116" s="7">
        <v>5750000</v>
      </c>
      <c r="C116" s="7">
        <v>5750000</v>
      </c>
      <c r="D116" s="7">
        <v>0</v>
      </c>
      <c r="E116" s="7">
        <v>5750000</v>
      </c>
    </row>
    <row r="117" spans="1:5">
      <c r="A117" s="58" t="s">
        <v>696</v>
      </c>
      <c r="B117" s="7">
        <v>5516173</v>
      </c>
      <c r="C117" s="7">
        <v>5516171.5099999998</v>
      </c>
      <c r="D117" s="7">
        <v>5516171.5099999998</v>
      </c>
      <c r="E117" s="7">
        <v>0</v>
      </c>
    </row>
    <row r="118" spans="1:5">
      <c r="A118" s="58" t="s">
        <v>730</v>
      </c>
      <c r="B118" s="7">
        <v>5176793</v>
      </c>
      <c r="C118" s="7">
        <v>5176793</v>
      </c>
      <c r="D118" s="7">
        <v>0</v>
      </c>
      <c r="E118" s="7">
        <v>5176793</v>
      </c>
    </row>
    <row r="119" spans="1:5">
      <c r="A119" s="134" t="s">
        <v>673</v>
      </c>
      <c r="B119" s="7">
        <v>11064262</v>
      </c>
      <c r="C119" s="7">
        <v>5093540.4000000004</v>
      </c>
      <c r="D119" s="7">
        <v>0</v>
      </c>
      <c r="E119" s="7">
        <v>5093540.4000000004</v>
      </c>
    </row>
    <row r="120" spans="1:5">
      <c r="A120" s="58" t="s">
        <v>894</v>
      </c>
      <c r="B120" s="7">
        <v>5000000</v>
      </c>
      <c r="C120" s="7">
        <v>5000000</v>
      </c>
      <c r="D120" s="7">
        <v>0</v>
      </c>
      <c r="E120" s="7">
        <v>5000000</v>
      </c>
    </row>
    <row r="121" spans="1:5">
      <c r="A121" s="58" t="s">
        <v>908</v>
      </c>
      <c r="B121" s="7">
        <v>5000000</v>
      </c>
      <c r="C121" s="7">
        <v>5000000</v>
      </c>
      <c r="D121" s="7">
        <v>0</v>
      </c>
      <c r="E121" s="7">
        <v>5000000</v>
      </c>
    </row>
    <row r="122" spans="1:5">
      <c r="A122" s="58" t="s">
        <v>909</v>
      </c>
      <c r="B122" s="7">
        <v>5000000</v>
      </c>
      <c r="C122" s="7">
        <v>5000000</v>
      </c>
      <c r="D122" s="7">
        <v>0</v>
      </c>
      <c r="E122" s="7">
        <v>5000000</v>
      </c>
    </row>
    <row r="123" spans="1:5">
      <c r="A123" s="58" t="s">
        <v>910</v>
      </c>
      <c r="B123" s="7">
        <v>5000000</v>
      </c>
      <c r="C123" s="7">
        <v>5000000</v>
      </c>
      <c r="D123" s="7">
        <v>0</v>
      </c>
      <c r="E123" s="7">
        <v>5000000</v>
      </c>
    </row>
    <row r="124" spans="1:5">
      <c r="A124" s="58" t="s">
        <v>914</v>
      </c>
      <c r="B124" s="7">
        <v>5000000</v>
      </c>
      <c r="C124" s="7">
        <v>5000000</v>
      </c>
      <c r="D124" s="7">
        <v>0</v>
      </c>
      <c r="E124" s="7">
        <v>5000000</v>
      </c>
    </row>
    <row r="125" spans="1:5">
      <c r="A125" s="58" t="s">
        <v>811</v>
      </c>
      <c r="B125" s="7">
        <v>5000000</v>
      </c>
      <c r="C125" s="7">
        <v>5000000</v>
      </c>
      <c r="D125" s="7">
        <v>0</v>
      </c>
      <c r="E125" s="7">
        <v>5000000</v>
      </c>
    </row>
    <row r="126" spans="1:5">
      <c r="A126" s="58" t="s">
        <v>928</v>
      </c>
      <c r="B126" s="7">
        <v>5000000</v>
      </c>
      <c r="C126" s="7">
        <v>5000000</v>
      </c>
      <c r="D126" s="7">
        <v>0</v>
      </c>
      <c r="E126" s="7">
        <v>5000000</v>
      </c>
    </row>
    <row r="127" spans="1:5">
      <c r="A127" s="58" t="s">
        <v>1059</v>
      </c>
      <c r="B127" s="7">
        <v>5000000</v>
      </c>
      <c r="C127" s="7">
        <v>5000000</v>
      </c>
      <c r="D127" s="7">
        <v>5000000</v>
      </c>
      <c r="E127" s="7">
        <v>0</v>
      </c>
    </row>
    <row r="128" spans="1:5">
      <c r="A128" s="58" t="s">
        <v>1064</v>
      </c>
      <c r="B128" s="7">
        <v>5000000</v>
      </c>
      <c r="C128" s="7">
        <v>5000000</v>
      </c>
      <c r="D128" s="7">
        <v>5000000</v>
      </c>
      <c r="E128" s="7">
        <v>0</v>
      </c>
    </row>
    <row r="129" spans="1:5">
      <c r="A129" s="58" t="s">
        <v>920</v>
      </c>
      <c r="B129" s="7">
        <v>4861902</v>
      </c>
      <c r="C129" s="7">
        <v>4771339.76</v>
      </c>
      <c r="D129" s="7">
        <v>3036004.5</v>
      </c>
      <c r="E129" s="7">
        <v>1735335.26</v>
      </c>
    </row>
    <row r="130" spans="1:5">
      <c r="A130" s="58" t="s">
        <v>677</v>
      </c>
      <c r="B130" s="7">
        <v>4551113</v>
      </c>
      <c r="C130" s="7">
        <v>4551111.5</v>
      </c>
      <c r="D130" s="7">
        <v>3868209.8</v>
      </c>
      <c r="E130" s="7">
        <v>682901.70000000007</v>
      </c>
    </row>
    <row r="131" spans="1:5">
      <c r="A131" s="58" t="s">
        <v>812</v>
      </c>
      <c r="B131" s="7">
        <v>4508589</v>
      </c>
      <c r="C131" s="7">
        <v>4508589</v>
      </c>
      <c r="D131" s="7">
        <v>0</v>
      </c>
      <c r="E131" s="7">
        <v>4508589</v>
      </c>
    </row>
    <row r="132" spans="1:5">
      <c r="A132" s="58" t="s">
        <v>937</v>
      </c>
      <c r="B132" s="7">
        <v>4400000</v>
      </c>
      <c r="C132" s="7">
        <v>4400000</v>
      </c>
      <c r="D132" s="7">
        <v>0</v>
      </c>
      <c r="E132" s="7">
        <v>4400000</v>
      </c>
    </row>
    <row r="133" spans="1:5">
      <c r="A133" s="58" t="s">
        <v>1034</v>
      </c>
      <c r="B133" s="7">
        <v>4205717</v>
      </c>
      <c r="C133" s="7">
        <v>4205716.18</v>
      </c>
      <c r="D133" s="7">
        <v>4205716.18</v>
      </c>
      <c r="E133" s="7">
        <v>0</v>
      </c>
    </row>
    <row r="134" spans="1:5">
      <c r="A134" s="58" t="s">
        <v>889</v>
      </c>
      <c r="B134" s="7">
        <v>3898512</v>
      </c>
      <c r="C134" s="7">
        <v>3898510.9</v>
      </c>
      <c r="D134" s="7">
        <v>1398508.9</v>
      </c>
      <c r="E134" s="7">
        <v>2500002</v>
      </c>
    </row>
    <row r="135" spans="1:5">
      <c r="A135" s="58" t="s">
        <v>1065</v>
      </c>
      <c r="B135" s="7">
        <v>3486967</v>
      </c>
      <c r="C135" s="7">
        <v>3363735</v>
      </c>
      <c r="D135" s="7">
        <v>3363735</v>
      </c>
      <c r="E135" s="7">
        <v>0</v>
      </c>
    </row>
    <row r="136" spans="1:5">
      <c r="A136" s="58" t="s">
        <v>714</v>
      </c>
      <c r="B136" s="7">
        <v>3356232</v>
      </c>
      <c r="C136" s="7">
        <v>3356230.6399999997</v>
      </c>
      <c r="D136" s="7">
        <v>1144273.77</v>
      </c>
      <c r="E136" s="7">
        <v>2211956.87</v>
      </c>
    </row>
    <row r="137" spans="1:5">
      <c r="A137" s="58" t="s">
        <v>148</v>
      </c>
      <c r="B137" s="7">
        <v>3266280</v>
      </c>
      <c r="C137" s="7">
        <v>3266280</v>
      </c>
      <c r="D137" s="7">
        <v>3266280</v>
      </c>
      <c r="E137" s="7">
        <v>0</v>
      </c>
    </row>
    <row r="138" spans="1:5">
      <c r="A138" s="58" t="s">
        <v>905</v>
      </c>
      <c r="B138" s="7">
        <v>3000000</v>
      </c>
      <c r="C138" s="7">
        <v>3000000</v>
      </c>
      <c r="D138" s="7">
        <v>0</v>
      </c>
      <c r="E138" s="7">
        <v>3000000</v>
      </c>
    </row>
    <row r="139" spans="1:5">
      <c r="A139" s="58" t="s">
        <v>745</v>
      </c>
      <c r="B139" s="7">
        <v>2984393</v>
      </c>
      <c r="C139" s="7">
        <v>2984393</v>
      </c>
      <c r="D139" s="7">
        <v>1105073.94</v>
      </c>
      <c r="E139" s="7">
        <v>1879319.06</v>
      </c>
    </row>
    <row r="140" spans="1:5">
      <c r="A140" s="58" t="s">
        <v>1041</v>
      </c>
      <c r="B140" s="7">
        <v>2962000</v>
      </c>
      <c r="C140" s="7">
        <v>2962000</v>
      </c>
      <c r="D140" s="7">
        <v>2962000</v>
      </c>
      <c r="E140" s="7">
        <v>0</v>
      </c>
    </row>
    <row r="141" spans="1:5">
      <c r="A141" s="58" t="s">
        <v>718</v>
      </c>
      <c r="B141" s="7">
        <v>2655564</v>
      </c>
      <c r="C141" s="7">
        <v>2648696.21</v>
      </c>
      <c r="D141" s="7">
        <v>2433287.63</v>
      </c>
      <c r="E141" s="7">
        <v>215408.58</v>
      </c>
    </row>
    <row r="142" spans="1:5">
      <c r="A142" s="58" t="s">
        <v>671</v>
      </c>
      <c r="B142" s="7">
        <v>2605098</v>
      </c>
      <c r="C142" s="7">
        <v>2605098</v>
      </c>
      <c r="D142" s="7">
        <v>1315158.7</v>
      </c>
      <c r="E142" s="7">
        <v>1289939.3</v>
      </c>
    </row>
    <row r="143" spans="1:5">
      <c r="A143" s="58" t="s">
        <v>940</v>
      </c>
      <c r="B143" s="7">
        <v>2550000</v>
      </c>
      <c r="C143" s="7">
        <v>2550000</v>
      </c>
      <c r="D143" s="7">
        <v>0</v>
      </c>
      <c r="E143" s="7">
        <v>2550000</v>
      </c>
    </row>
    <row r="144" spans="1:5">
      <c r="A144" s="58" t="s">
        <v>1048</v>
      </c>
      <c r="B144" s="7">
        <v>2509019</v>
      </c>
      <c r="C144" s="7">
        <v>2509018.4300000002</v>
      </c>
      <c r="D144" s="7">
        <v>2509018.4300000002</v>
      </c>
      <c r="E144" s="7">
        <v>0</v>
      </c>
    </row>
    <row r="145" spans="1:5">
      <c r="A145" s="58" t="s">
        <v>1051</v>
      </c>
      <c r="B145" s="7">
        <v>2500000</v>
      </c>
      <c r="C145" s="7">
        <v>2500000</v>
      </c>
      <c r="D145" s="7">
        <v>2500000</v>
      </c>
      <c r="E145" s="7">
        <v>0</v>
      </c>
    </row>
    <row r="146" spans="1:5">
      <c r="A146" s="58" t="s">
        <v>886</v>
      </c>
      <c r="B146" s="7">
        <v>2404000</v>
      </c>
      <c r="C146" s="7">
        <v>2404000</v>
      </c>
      <c r="D146" s="7">
        <v>0</v>
      </c>
      <c r="E146" s="7">
        <v>2404000</v>
      </c>
    </row>
    <row r="147" spans="1:5">
      <c r="A147" s="58" t="s">
        <v>932</v>
      </c>
      <c r="B147" s="7">
        <v>2238579</v>
      </c>
      <c r="C147" s="7">
        <v>2238575.7400000002</v>
      </c>
      <c r="D147" s="7">
        <v>1244867.74</v>
      </c>
      <c r="E147" s="7">
        <v>993708</v>
      </c>
    </row>
    <row r="148" spans="1:5">
      <c r="A148" s="58" t="s">
        <v>676</v>
      </c>
      <c r="B148" s="7">
        <v>2000000</v>
      </c>
      <c r="C148" s="7">
        <v>2000000</v>
      </c>
      <c r="D148" s="7">
        <v>0</v>
      </c>
      <c r="E148" s="7">
        <v>2000000</v>
      </c>
    </row>
    <row r="149" spans="1:5">
      <c r="A149" s="58" t="s">
        <v>1015</v>
      </c>
      <c r="B149" s="7">
        <v>2000000</v>
      </c>
      <c r="C149" s="7">
        <v>2000000</v>
      </c>
      <c r="D149" s="7">
        <v>2000000</v>
      </c>
      <c r="E149" s="7">
        <v>0</v>
      </c>
    </row>
    <row r="150" spans="1:5">
      <c r="A150" s="58" t="s">
        <v>911</v>
      </c>
      <c r="B150" s="7">
        <v>2000000</v>
      </c>
      <c r="C150" s="7">
        <v>2000000</v>
      </c>
      <c r="D150" s="7">
        <v>0</v>
      </c>
      <c r="E150" s="7">
        <v>2000000</v>
      </c>
    </row>
    <row r="151" spans="1:5">
      <c r="A151" s="58" t="s">
        <v>915</v>
      </c>
      <c r="B151" s="7">
        <v>2000000</v>
      </c>
      <c r="C151" s="7">
        <v>2000000</v>
      </c>
      <c r="D151" s="7">
        <v>0</v>
      </c>
      <c r="E151" s="7">
        <v>2000000</v>
      </c>
    </row>
    <row r="152" spans="1:5">
      <c r="A152" s="58" t="s">
        <v>916</v>
      </c>
      <c r="B152" s="7">
        <v>2000000</v>
      </c>
      <c r="C152" s="7">
        <v>2000000</v>
      </c>
      <c r="D152" s="7">
        <v>0</v>
      </c>
      <c r="E152" s="7">
        <v>2000000</v>
      </c>
    </row>
    <row r="153" spans="1:5">
      <c r="A153" s="58" t="s">
        <v>1043</v>
      </c>
      <c r="B153" s="7">
        <v>2000000</v>
      </c>
      <c r="C153" s="7">
        <v>2000000</v>
      </c>
      <c r="D153" s="7">
        <v>2000000</v>
      </c>
      <c r="E153" s="7">
        <v>0</v>
      </c>
    </row>
    <row r="154" spans="1:5">
      <c r="A154" s="58" t="s">
        <v>1046</v>
      </c>
      <c r="B154" s="7">
        <v>2000000</v>
      </c>
      <c r="C154" s="7">
        <v>2000000</v>
      </c>
      <c r="D154" s="7">
        <v>2000000</v>
      </c>
      <c r="E154" s="7">
        <v>0</v>
      </c>
    </row>
    <row r="155" spans="1:5">
      <c r="A155" s="58" t="s">
        <v>813</v>
      </c>
      <c r="B155" s="7">
        <v>2000000</v>
      </c>
      <c r="C155" s="7">
        <v>2000000</v>
      </c>
      <c r="D155" s="7">
        <v>400000</v>
      </c>
      <c r="E155" s="7">
        <v>1600000</v>
      </c>
    </row>
    <row r="156" spans="1:5">
      <c r="A156" s="58" t="s">
        <v>944</v>
      </c>
      <c r="B156" s="7">
        <v>2000000</v>
      </c>
      <c r="C156" s="7">
        <v>2000000</v>
      </c>
      <c r="D156" s="7">
        <v>0</v>
      </c>
      <c r="E156" s="7">
        <v>2000000</v>
      </c>
    </row>
    <row r="157" spans="1:5">
      <c r="A157" s="58" t="s">
        <v>1037</v>
      </c>
      <c r="B157" s="7">
        <v>1860620</v>
      </c>
      <c r="C157" s="7">
        <v>1860618.82</v>
      </c>
      <c r="D157" s="7">
        <v>1860618.82</v>
      </c>
      <c r="E157" s="7">
        <v>0</v>
      </c>
    </row>
    <row r="158" spans="1:5">
      <c r="A158" s="58" t="s">
        <v>1044</v>
      </c>
      <c r="B158" s="7">
        <v>1783926</v>
      </c>
      <c r="C158" s="7">
        <v>1783925.56</v>
      </c>
      <c r="D158" s="7">
        <v>1783925.56</v>
      </c>
      <c r="E158" s="7">
        <v>0</v>
      </c>
    </row>
    <row r="159" spans="1:5">
      <c r="A159" s="58" t="s">
        <v>996</v>
      </c>
      <c r="B159" s="7">
        <v>1695249</v>
      </c>
      <c r="C159" s="7">
        <v>1695249</v>
      </c>
      <c r="D159" s="7">
        <v>1695249</v>
      </c>
      <c r="E159" s="7">
        <v>0</v>
      </c>
    </row>
    <row r="160" spans="1:5">
      <c r="A160" s="58" t="s">
        <v>756</v>
      </c>
      <c r="B160" s="7">
        <v>1623520</v>
      </c>
      <c r="C160" s="7">
        <v>1623520</v>
      </c>
      <c r="D160" s="7">
        <v>1623520</v>
      </c>
      <c r="E160" s="7">
        <v>0</v>
      </c>
    </row>
    <row r="161" spans="1:5">
      <c r="A161" s="58" t="s">
        <v>724</v>
      </c>
      <c r="B161" s="7">
        <v>1808244</v>
      </c>
      <c r="C161" s="7">
        <v>1619945.07</v>
      </c>
      <c r="D161" s="7">
        <v>882360.09000000008</v>
      </c>
      <c r="E161" s="7">
        <v>737584.98</v>
      </c>
    </row>
    <row r="162" spans="1:5">
      <c r="A162" s="58" t="s">
        <v>656</v>
      </c>
      <c r="B162" s="7">
        <v>2220747</v>
      </c>
      <c r="C162" s="7">
        <v>1600246</v>
      </c>
      <c r="D162" s="7">
        <v>399045.17</v>
      </c>
      <c r="E162" s="7">
        <v>1201200.83</v>
      </c>
    </row>
    <row r="163" spans="1:5">
      <c r="A163" s="58" t="s">
        <v>659</v>
      </c>
      <c r="B163" s="7">
        <v>1500000</v>
      </c>
      <c r="C163" s="7">
        <v>1500000</v>
      </c>
      <c r="D163" s="7">
        <v>0</v>
      </c>
      <c r="E163" s="7">
        <v>1500000</v>
      </c>
    </row>
    <row r="164" spans="1:5">
      <c r="A164" s="58" t="s">
        <v>722</v>
      </c>
      <c r="B164" s="7">
        <v>1500000</v>
      </c>
      <c r="C164" s="7">
        <v>1500000</v>
      </c>
      <c r="D164" s="7">
        <v>0</v>
      </c>
      <c r="E164" s="7">
        <v>1500000</v>
      </c>
    </row>
    <row r="165" spans="1:5">
      <c r="A165" s="58" t="s">
        <v>936</v>
      </c>
      <c r="B165" s="7">
        <v>1500000</v>
      </c>
      <c r="C165" s="7">
        <v>1500000</v>
      </c>
      <c r="D165" s="7">
        <v>0</v>
      </c>
      <c r="E165" s="7">
        <v>1500000</v>
      </c>
    </row>
    <row r="166" spans="1:5">
      <c r="A166" s="58" t="s">
        <v>945</v>
      </c>
      <c r="B166" s="7">
        <v>1596361</v>
      </c>
      <c r="C166" s="7">
        <v>1500000</v>
      </c>
      <c r="D166" s="7">
        <v>833000</v>
      </c>
      <c r="E166" s="7">
        <v>667000</v>
      </c>
    </row>
    <row r="167" spans="1:5">
      <c r="A167" s="58" t="s">
        <v>897</v>
      </c>
      <c r="B167" s="7">
        <v>1486752</v>
      </c>
      <c r="C167" s="7">
        <v>1486752</v>
      </c>
      <c r="D167" s="7">
        <v>297350.40000000002</v>
      </c>
      <c r="E167" s="7">
        <v>1189401.6000000001</v>
      </c>
    </row>
    <row r="168" spans="1:5">
      <c r="A168" s="58" t="s">
        <v>703</v>
      </c>
      <c r="B168" s="7">
        <v>1245394</v>
      </c>
      <c r="C168" s="7">
        <v>1245392.68</v>
      </c>
      <c r="D168" s="7">
        <v>1245392.68</v>
      </c>
      <c r="E168" s="7">
        <v>0</v>
      </c>
    </row>
    <row r="169" spans="1:5">
      <c r="A169" s="58" t="s">
        <v>941</v>
      </c>
      <c r="B169" s="7">
        <v>1221138</v>
      </c>
      <c r="C169" s="7">
        <v>1211299.1600000001</v>
      </c>
      <c r="D169" s="7">
        <v>811287.16</v>
      </c>
      <c r="E169" s="7">
        <v>400012</v>
      </c>
    </row>
    <row r="170" spans="1:5">
      <c r="A170" s="58" t="s">
        <v>902</v>
      </c>
      <c r="B170" s="7">
        <v>1206922</v>
      </c>
      <c r="C170" s="7">
        <v>1206922</v>
      </c>
      <c r="D170" s="7">
        <v>589670.49</v>
      </c>
      <c r="E170" s="7">
        <v>617251.51</v>
      </c>
    </row>
    <row r="171" spans="1:5">
      <c r="A171" s="58" t="s">
        <v>753</v>
      </c>
      <c r="B171" s="7">
        <v>1120292</v>
      </c>
      <c r="C171" s="7">
        <v>1120292</v>
      </c>
      <c r="D171" s="7">
        <v>953877.09</v>
      </c>
      <c r="E171" s="7">
        <v>166414.91</v>
      </c>
    </row>
    <row r="172" spans="1:5">
      <c r="A172" s="58" t="s">
        <v>947</v>
      </c>
      <c r="B172" s="7">
        <v>1009000</v>
      </c>
      <c r="C172" s="7">
        <v>1003015.2</v>
      </c>
      <c r="D172" s="7">
        <v>1003015.2</v>
      </c>
      <c r="E172" s="7">
        <v>0</v>
      </c>
    </row>
    <row r="173" spans="1:5">
      <c r="A173" s="58" t="s">
        <v>901</v>
      </c>
      <c r="B173" s="7">
        <v>1000000</v>
      </c>
      <c r="C173" s="7">
        <v>1000000</v>
      </c>
      <c r="D173" s="7">
        <v>0</v>
      </c>
      <c r="E173" s="7">
        <v>1000000</v>
      </c>
    </row>
    <row r="174" spans="1:5">
      <c r="A174" s="58" t="s">
        <v>904</v>
      </c>
      <c r="B174" s="7">
        <v>1000000</v>
      </c>
      <c r="C174" s="7">
        <v>1000000</v>
      </c>
      <c r="D174" s="7">
        <v>0</v>
      </c>
      <c r="E174" s="7">
        <v>1000000</v>
      </c>
    </row>
    <row r="175" spans="1:5">
      <c r="A175" s="58" t="s">
        <v>814</v>
      </c>
      <c r="B175" s="7">
        <v>1000000</v>
      </c>
      <c r="C175" s="7">
        <v>1000000</v>
      </c>
      <c r="D175" s="7">
        <v>0</v>
      </c>
      <c r="E175" s="7">
        <v>1000000</v>
      </c>
    </row>
    <row r="176" spans="1:5">
      <c r="A176" s="58" t="s">
        <v>1031</v>
      </c>
      <c r="B176" s="7">
        <v>883787</v>
      </c>
      <c r="C176" s="7">
        <v>883785.05</v>
      </c>
      <c r="D176" s="7">
        <v>883785.05</v>
      </c>
      <c r="E176" s="7">
        <v>0</v>
      </c>
    </row>
    <row r="177" spans="1:5">
      <c r="A177" s="58" t="s">
        <v>1012</v>
      </c>
      <c r="B177" s="7">
        <v>842493</v>
      </c>
      <c r="C177" s="7">
        <v>842493</v>
      </c>
      <c r="D177" s="7">
        <v>842493</v>
      </c>
      <c r="E177" s="7">
        <v>0</v>
      </c>
    </row>
    <row r="178" spans="1:5">
      <c r="A178" s="58" t="s">
        <v>666</v>
      </c>
      <c r="B178" s="7">
        <v>600000</v>
      </c>
      <c r="C178" s="7">
        <v>582401.59</v>
      </c>
      <c r="D178" s="7">
        <v>582401.59</v>
      </c>
      <c r="E178" s="7">
        <v>0</v>
      </c>
    </row>
    <row r="179" spans="1:5">
      <c r="A179" s="58" t="s">
        <v>680</v>
      </c>
      <c r="B179" s="7">
        <v>551989</v>
      </c>
      <c r="C179" s="7">
        <v>551989</v>
      </c>
      <c r="D179" s="7">
        <v>551989</v>
      </c>
      <c r="E179" s="7">
        <v>0</v>
      </c>
    </row>
    <row r="180" spans="1:5">
      <c r="A180" s="58" t="s">
        <v>700</v>
      </c>
      <c r="B180" s="7">
        <v>523134</v>
      </c>
      <c r="C180" s="7">
        <v>523134</v>
      </c>
      <c r="D180" s="7">
        <v>0</v>
      </c>
      <c r="E180" s="7">
        <v>523134</v>
      </c>
    </row>
    <row r="181" spans="1:5">
      <c r="A181" s="58" t="s">
        <v>1022</v>
      </c>
      <c r="B181" s="7">
        <v>516246</v>
      </c>
      <c r="C181" s="7">
        <v>516245.34</v>
      </c>
      <c r="D181" s="7">
        <v>516245.34</v>
      </c>
      <c r="E181" s="7">
        <v>0</v>
      </c>
    </row>
    <row r="182" spans="1:5">
      <c r="A182" s="58" t="s">
        <v>887</v>
      </c>
      <c r="B182" s="7">
        <v>500000</v>
      </c>
      <c r="C182" s="7">
        <v>500000</v>
      </c>
      <c r="D182" s="7">
        <v>0</v>
      </c>
      <c r="E182" s="7">
        <v>500000</v>
      </c>
    </row>
    <row r="183" spans="1:5">
      <c r="A183" s="58" t="s">
        <v>1006</v>
      </c>
      <c r="B183" s="7">
        <v>500000</v>
      </c>
      <c r="C183" s="7">
        <v>500000</v>
      </c>
      <c r="D183" s="7">
        <v>500000</v>
      </c>
      <c r="E183" s="7">
        <v>0</v>
      </c>
    </row>
    <row r="184" spans="1:5">
      <c r="A184" s="58" t="s">
        <v>1027</v>
      </c>
      <c r="B184" s="7">
        <v>386391</v>
      </c>
      <c r="C184" s="7">
        <v>386390.05</v>
      </c>
      <c r="D184" s="7">
        <v>386390.05</v>
      </c>
      <c r="E184" s="7">
        <v>0</v>
      </c>
    </row>
    <row r="185" spans="1:5">
      <c r="A185" s="58" t="s">
        <v>999</v>
      </c>
      <c r="B185" s="7">
        <v>373812</v>
      </c>
      <c r="C185" s="7">
        <v>373811.68</v>
      </c>
      <c r="D185" s="7">
        <v>373811.68</v>
      </c>
      <c r="E185" s="7">
        <v>0</v>
      </c>
    </row>
    <row r="186" spans="1:5">
      <c r="A186" s="58" t="s">
        <v>716</v>
      </c>
      <c r="B186" s="7">
        <v>318775</v>
      </c>
      <c r="C186" s="7">
        <v>318775</v>
      </c>
      <c r="D186" s="7">
        <v>16309.03</v>
      </c>
      <c r="E186" s="7">
        <v>302465.96999999997</v>
      </c>
    </row>
    <row r="187" spans="1:5">
      <c r="A187" s="58" t="s">
        <v>906</v>
      </c>
      <c r="B187" s="7">
        <v>297793</v>
      </c>
      <c r="C187" s="7">
        <v>297791.65000000002</v>
      </c>
      <c r="D187" s="7">
        <v>297791.65000000002</v>
      </c>
      <c r="E187" s="7">
        <v>0</v>
      </c>
    </row>
    <row r="188" spans="1:5">
      <c r="A188" s="58" t="s">
        <v>1052</v>
      </c>
      <c r="B188" s="7">
        <v>280905</v>
      </c>
      <c r="C188" s="7">
        <v>280904.90000000002</v>
      </c>
      <c r="D188" s="7">
        <v>280904.90000000002</v>
      </c>
      <c r="E188" s="7">
        <v>0</v>
      </c>
    </row>
    <row r="189" spans="1:5">
      <c r="A189" s="58" t="s">
        <v>757</v>
      </c>
      <c r="B189" s="7">
        <v>295000</v>
      </c>
      <c r="C189" s="7">
        <v>253427.75</v>
      </c>
      <c r="D189" s="7">
        <v>253427.75</v>
      </c>
      <c r="E189" s="7">
        <v>0</v>
      </c>
    </row>
    <row r="190" spans="1:5">
      <c r="A190" s="58" t="s">
        <v>1005</v>
      </c>
      <c r="B190" s="7">
        <v>167067</v>
      </c>
      <c r="C190" s="7">
        <v>248529.32</v>
      </c>
      <c r="D190" s="7">
        <v>248529.32</v>
      </c>
      <c r="E190" s="7">
        <v>0</v>
      </c>
    </row>
    <row r="191" spans="1:5">
      <c r="A191" s="58" t="s">
        <v>993</v>
      </c>
      <c r="B191" s="7">
        <v>227722</v>
      </c>
      <c r="C191" s="7">
        <v>227721.16</v>
      </c>
      <c r="D191" s="7">
        <v>227721.16</v>
      </c>
      <c r="E191" s="7">
        <v>0</v>
      </c>
    </row>
    <row r="192" spans="1:5">
      <c r="A192" s="58" t="s">
        <v>890</v>
      </c>
      <c r="B192" s="7">
        <v>200079</v>
      </c>
      <c r="C192" s="7">
        <v>200079</v>
      </c>
      <c r="D192" s="7">
        <v>0</v>
      </c>
      <c r="E192" s="7">
        <v>200079</v>
      </c>
    </row>
    <row r="193" spans="1:5">
      <c r="A193" s="58" t="s">
        <v>892</v>
      </c>
      <c r="B193" s="7">
        <v>183548</v>
      </c>
      <c r="C193" s="7">
        <v>183547.32</v>
      </c>
      <c r="D193" s="7">
        <v>183346.76</v>
      </c>
      <c r="E193" s="7">
        <v>200.56</v>
      </c>
    </row>
    <row r="194" spans="1:5">
      <c r="A194" s="58" t="s">
        <v>662</v>
      </c>
      <c r="B194" s="7">
        <v>179511</v>
      </c>
      <c r="C194" s="7">
        <v>179511</v>
      </c>
      <c r="D194" s="7">
        <v>178220.18</v>
      </c>
      <c r="E194" s="7">
        <v>1290.82</v>
      </c>
    </row>
    <row r="195" spans="1:5">
      <c r="A195" s="58" t="s">
        <v>742</v>
      </c>
      <c r="B195" s="7">
        <v>177494</v>
      </c>
      <c r="C195" s="7">
        <v>177494</v>
      </c>
      <c r="D195" s="7">
        <v>7022</v>
      </c>
      <c r="E195" s="7">
        <v>170472</v>
      </c>
    </row>
    <row r="196" spans="1:5">
      <c r="A196" s="58" t="s">
        <v>706</v>
      </c>
      <c r="B196" s="7">
        <v>168406</v>
      </c>
      <c r="C196" s="7">
        <v>168404.46</v>
      </c>
      <c r="D196" s="7">
        <v>104119.37</v>
      </c>
      <c r="E196" s="7">
        <v>64285.09</v>
      </c>
    </row>
    <row r="197" spans="1:5">
      <c r="A197" s="58" t="s">
        <v>1062</v>
      </c>
      <c r="B197" s="7">
        <v>147159</v>
      </c>
      <c r="C197" s="7">
        <v>147157.51999999999</v>
      </c>
      <c r="D197" s="7">
        <v>147157.51999999999</v>
      </c>
      <c r="E197" s="7">
        <v>0</v>
      </c>
    </row>
    <row r="198" spans="1:5">
      <c r="A198" s="58" t="s">
        <v>923</v>
      </c>
      <c r="B198" s="7">
        <v>805394</v>
      </c>
      <c r="C198" s="7">
        <v>134000</v>
      </c>
      <c r="D198" s="7">
        <v>133996</v>
      </c>
      <c r="E198" s="7">
        <v>4</v>
      </c>
    </row>
    <row r="199" spans="1:5">
      <c r="A199" s="58" t="s">
        <v>918</v>
      </c>
      <c r="B199" s="7">
        <v>106443</v>
      </c>
      <c r="C199" s="7">
        <v>106442.52</v>
      </c>
      <c r="D199" s="7">
        <v>0</v>
      </c>
      <c r="E199" s="7">
        <v>106442.52</v>
      </c>
    </row>
    <row r="200" spans="1:5">
      <c r="A200" s="58" t="s">
        <v>816</v>
      </c>
      <c r="B200" s="7">
        <v>249242</v>
      </c>
      <c r="C200" s="7">
        <v>105907.12</v>
      </c>
      <c r="D200" s="7">
        <v>105907.12</v>
      </c>
      <c r="E200" s="7">
        <v>0</v>
      </c>
    </row>
    <row r="201" spans="1:5">
      <c r="A201" s="58" t="s">
        <v>191</v>
      </c>
      <c r="B201" s="7">
        <v>100000</v>
      </c>
      <c r="C201" s="7">
        <v>100000</v>
      </c>
      <c r="D201" s="7">
        <v>100000</v>
      </c>
      <c r="E201" s="7">
        <v>0</v>
      </c>
    </row>
    <row r="202" spans="1:5">
      <c r="A202" s="58" t="s">
        <v>1053</v>
      </c>
      <c r="B202" s="7">
        <v>64909</v>
      </c>
      <c r="C202" s="7">
        <v>64908.03</v>
      </c>
      <c r="D202" s="7">
        <v>64908.03</v>
      </c>
      <c r="E202" s="7">
        <v>0</v>
      </c>
    </row>
    <row r="203" spans="1:5">
      <c r="A203" s="58" t="s">
        <v>755</v>
      </c>
      <c r="B203" s="7">
        <v>46863</v>
      </c>
      <c r="C203" s="7">
        <v>46862.49</v>
      </c>
      <c r="D203" s="7">
        <v>46862.49</v>
      </c>
      <c r="E203" s="7">
        <v>0</v>
      </c>
    </row>
    <row r="204" spans="1:5">
      <c r="A204" s="58" t="s">
        <v>1004</v>
      </c>
      <c r="B204" s="7">
        <v>41610</v>
      </c>
      <c r="C204" s="7">
        <v>41609.58</v>
      </c>
      <c r="D204" s="7">
        <v>41609.58</v>
      </c>
      <c r="E204" s="7">
        <v>0</v>
      </c>
    </row>
    <row r="205" spans="1:5">
      <c r="A205" s="58" t="s">
        <v>817</v>
      </c>
      <c r="B205" s="7">
        <v>34470</v>
      </c>
      <c r="C205" s="7">
        <v>34470</v>
      </c>
      <c r="D205" s="7">
        <v>0</v>
      </c>
      <c r="E205" s="7">
        <v>34470</v>
      </c>
    </row>
    <row r="206" spans="1:5">
      <c r="A206" s="58" t="s">
        <v>893</v>
      </c>
      <c r="B206" s="7">
        <v>30168</v>
      </c>
      <c r="C206" s="7">
        <v>30167.9</v>
      </c>
      <c r="D206" s="7">
        <v>30162.9</v>
      </c>
      <c r="E206" s="7">
        <v>5</v>
      </c>
    </row>
    <row r="207" spans="1:5">
      <c r="A207" s="58" t="s">
        <v>1020</v>
      </c>
      <c r="B207" s="7">
        <v>22531</v>
      </c>
      <c r="C207" s="7">
        <v>22530.5</v>
      </c>
      <c r="D207" s="7">
        <v>22530.5</v>
      </c>
      <c r="E207" s="7">
        <v>0</v>
      </c>
    </row>
    <row r="208" spans="1:5">
      <c r="A208" s="58" t="s">
        <v>1001</v>
      </c>
      <c r="B208" s="7">
        <v>18274</v>
      </c>
      <c r="C208" s="7">
        <v>18273.5</v>
      </c>
      <c r="D208" s="7">
        <v>18273.5</v>
      </c>
      <c r="E208" s="7">
        <v>0</v>
      </c>
    </row>
    <row r="209" spans="1:5">
      <c r="A209" s="58" t="s">
        <v>407</v>
      </c>
      <c r="B209" s="7">
        <v>11667</v>
      </c>
      <c r="C209" s="7">
        <v>11667</v>
      </c>
      <c r="D209" s="7">
        <v>11667</v>
      </c>
      <c r="E209" s="7">
        <v>0</v>
      </c>
    </row>
    <row r="210" spans="1:5">
      <c r="A210" s="58" t="s">
        <v>946</v>
      </c>
      <c r="B210" s="7">
        <v>20000</v>
      </c>
      <c r="C210" s="7">
        <v>10000</v>
      </c>
      <c r="D210" s="7">
        <v>0</v>
      </c>
      <c r="E210" s="7">
        <v>10000</v>
      </c>
    </row>
    <row r="211" spans="1:5">
      <c r="A211" s="58" t="s">
        <v>1003</v>
      </c>
      <c r="B211" s="7">
        <v>9556</v>
      </c>
      <c r="C211" s="7">
        <v>9553.36</v>
      </c>
      <c r="D211" s="7">
        <v>9553.36</v>
      </c>
      <c r="E211" s="7">
        <v>0</v>
      </c>
    </row>
    <row r="212" spans="1:5">
      <c r="A212" s="58" t="s">
        <v>1002</v>
      </c>
      <c r="B212" s="7">
        <v>4906</v>
      </c>
      <c r="C212" s="7">
        <v>4905.12</v>
      </c>
      <c r="D212" s="7">
        <v>4905.12</v>
      </c>
      <c r="E212" s="7">
        <v>0</v>
      </c>
    </row>
    <row r="213" spans="1:5">
      <c r="A213" s="58" t="s">
        <v>994</v>
      </c>
      <c r="B213" s="7">
        <v>0</v>
      </c>
      <c r="C213" s="7">
        <v>0</v>
      </c>
      <c r="D213" s="7">
        <v>0</v>
      </c>
      <c r="E213" s="7">
        <v>0</v>
      </c>
    </row>
    <row r="214" spans="1:5">
      <c r="A214" s="58" t="s">
        <v>660</v>
      </c>
      <c r="B214" s="7">
        <v>4102787</v>
      </c>
      <c r="C214" s="7">
        <v>0</v>
      </c>
      <c r="D214" s="7">
        <v>0</v>
      </c>
      <c r="E214" s="7">
        <v>0</v>
      </c>
    </row>
    <row r="215" spans="1:5">
      <c r="A215" s="58" t="s">
        <v>661</v>
      </c>
      <c r="B215" s="7">
        <v>2340681</v>
      </c>
      <c r="C215" s="7">
        <v>0</v>
      </c>
      <c r="D215" s="7">
        <v>0</v>
      </c>
      <c r="E215" s="7">
        <v>0</v>
      </c>
    </row>
    <row r="216" spans="1:5">
      <c r="A216" s="58" t="s">
        <v>995</v>
      </c>
      <c r="B216" s="7">
        <v>450000</v>
      </c>
      <c r="C216" s="7">
        <v>0</v>
      </c>
      <c r="D216" s="7">
        <v>0</v>
      </c>
      <c r="E216" s="7">
        <v>0</v>
      </c>
    </row>
    <row r="217" spans="1:5">
      <c r="A217" s="58" t="s">
        <v>667</v>
      </c>
      <c r="B217" s="7">
        <v>0</v>
      </c>
      <c r="C217" s="7">
        <v>0</v>
      </c>
      <c r="D217" s="7">
        <v>0</v>
      </c>
      <c r="E217" s="7">
        <v>0</v>
      </c>
    </row>
    <row r="218" spans="1:5">
      <c r="A218" s="58" t="s">
        <v>998</v>
      </c>
      <c r="B218" s="7">
        <v>38</v>
      </c>
      <c r="C218" s="7">
        <v>0</v>
      </c>
      <c r="D218" s="7">
        <v>0</v>
      </c>
      <c r="E218" s="7">
        <v>0</v>
      </c>
    </row>
    <row r="219" spans="1:5">
      <c r="A219" s="58" t="s">
        <v>672</v>
      </c>
      <c r="B219" s="7">
        <v>8000000</v>
      </c>
      <c r="C219" s="7">
        <v>0</v>
      </c>
      <c r="D219" s="7">
        <v>0</v>
      </c>
      <c r="E219" s="7">
        <v>0</v>
      </c>
    </row>
    <row r="220" spans="1:5">
      <c r="A220" s="58" t="s">
        <v>675</v>
      </c>
      <c r="B220" s="7">
        <v>0</v>
      </c>
      <c r="C220" s="7">
        <v>0</v>
      </c>
      <c r="D220" s="7">
        <v>0</v>
      </c>
      <c r="E220" s="7">
        <v>0</v>
      </c>
    </row>
    <row r="221" spans="1:5">
      <c r="A221" s="58" t="s">
        <v>678</v>
      </c>
      <c r="B221" s="7">
        <v>0</v>
      </c>
      <c r="C221" s="7">
        <v>0</v>
      </c>
      <c r="D221" s="7">
        <v>0</v>
      </c>
      <c r="E221" s="7">
        <v>0</v>
      </c>
    </row>
    <row r="222" spans="1:5">
      <c r="A222" s="58" t="s">
        <v>679</v>
      </c>
      <c r="B222" s="7">
        <v>0</v>
      </c>
      <c r="C222" s="7">
        <v>0</v>
      </c>
      <c r="D222" s="7">
        <v>0</v>
      </c>
      <c r="E222" s="7">
        <v>0</v>
      </c>
    </row>
    <row r="223" spans="1:5">
      <c r="A223" s="58" t="s">
        <v>900</v>
      </c>
      <c r="B223" s="7">
        <v>0</v>
      </c>
      <c r="C223" s="7">
        <v>0</v>
      </c>
      <c r="D223" s="7">
        <v>0</v>
      </c>
      <c r="E223" s="7">
        <v>0</v>
      </c>
    </row>
    <row r="224" spans="1:5">
      <c r="A224" s="58" t="s">
        <v>903</v>
      </c>
      <c r="B224" s="7">
        <v>0</v>
      </c>
      <c r="C224" s="7">
        <v>0</v>
      </c>
      <c r="D224" s="7">
        <v>0</v>
      </c>
      <c r="E224" s="7">
        <v>0</v>
      </c>
    </row>
    <row r="225" spans="1:5">
      <c r="A225" s="58" t="s">
        <v>682</v>
      </c>
      <c r="B225" s="7">
        <v>0</v>
      </c>
      <c r="C225" s="7">
        <v>0</v>
      </c>
      <c r="D225" s="7">
        <v>0</v>
      </c>
      <c r="E225" s="7">
        <v>0</v>
      </c>
    </row>
    <row r="226" spans="1:5">
      <c r="A226" s="58" t="s">
        <v>1019</v>
      </c>
      <c r="B226" s="7">
        <v>0</v>
      </c>
      <c r="C226" s="7">
        <v>0</v>
      </c>
      <c r="D226" s="7">
        <v>0</v>
      </c>
      <c r="E226" s="7">
        <v>0</v>
      </c>
    </row>
    <row r="227" spans="1:5">
      <c r="A227" s="58" t="s">
        <v>685</v>
      </c>
      <c r="B227" s="7">
        <v>0</v>
      </c>
      <c r="C227" s="7">
        <v>0</v>
      </c>
      <c r="D227" s="7">
        <v>0</v>
      </c>
      <c r="E227" s="7">
        <v>0</v>
      </c>
    </row>
    <row r="228" spans="1:5">
      <c r="A228" s="58" t="s">
        <v>489</v>
      </c>
      <c r="B228" s="7">
        <v>88148</v>
      </c>
      <c r="C228" s="7">
        <v>0</v>
      </c>
      <c r="D228" s="7">
        <v>0</v>
      </c>
      <c r="E228" s="7">
        <v>0</v>
      </c>
    </row>
    <row r="229" spans="1:5">
      <c r="A229" s="58" t="s">
        <v>688</v>
      </c>
      <c r="B229" s="7">
        <v>0</v>
      </c>
      <c r="C229" s="7">
        <v>0</v>
      </c>
      <c r="D229" s="7">
        <v>0</v>
      </c>
      <c r="E229" s="7">
        <v>0</v>
      </c>
    </row>
    <row r="230" spans="1:5">
      <c r="A230" s="58" t="s">
        <v>690</v>
      </c>
      <c r="B230" s="7">
        <v>0</v>
      </c>
      <c r="C230" s="7">
        <v>0</v>
      </c>
      <c r="D230" s="7">
        <v>0</v>
      </c>
      <c r="E230" s="7">
        <v>0</v>
      </c>
    </row>
    <row r="231" spans="1:5">
      <c r="A231" s="58" t="s">
        <v>809</v>
      </c>
      <c r="B231" s="7">
        <v>0</v>
      </c>
      <c r="C231" s="7">
        <v>0</v>
      </c>
      <c r="D231" s="7">
        <v>0</v>
      </c>
      <c r="E231" s="7">
        <v>0</v>
      </c>
    </row>
    <row r="232" spans="1:5">
      <c r="A232" s="58" t="s">
        <v>1023</v>
      </c>
      <c r="B232" s="7">
        <v>50000000</v>
      </c>
      <c r="C232" s="7">
        <v>0</v>
      </c>
      <c r="D232" s="7">
        <v>0</v>
      </c>
      <c r="E232" s="7">
        <v>0</v>
      </c>
    </row>
    <row r="233" spans="1:5">
      <c r="A233" s="58" t="s">
        <v>1024</v>
      </c>
      <c r="B233" s="7">
        <v>0</v>
      </c>
      <c r="C233" s="7">
        <v>0</v>
      </c>
      <c r="D233" s="7">
        <v>0</v>
      </c>
      <c r="E233" s="7">
        <v>0</v>
      </c>
    </row>
    <row r="234" spans="1:5">
      <c r="A234" s="58" t="s">
        <v>692</v>
      </c>
      <c r="B234" s="7">
        <v>0</v>
      </c>
      <c r="C234" s="7">
        <v>0</v>
      </c>
      <c r="D234" s="7">
        <v>0</v>
      </c>
      <c r="E234" s="7">
        <v>0</v>
      </c>
    </row>
    <row r="235" spans="1:5">
      <c r="A235" s="58" t="s">
        <v>913</v>
      </c>
      <c r="B235" s="7">
        <v>0</v>
      </c>
      <c r="C235" s="7">
        <v>0</v>
      </c>
      <c r="D235" s="7">
        <v>0</v>
      </c>
      <c r="E235" s="7">
        <v>0</v>
      </c>
    </row>
    <row r="236" spans="1:5">
      <c r="A236" s="58" t="s">
        <v>1025</v>
      </c>
      <c r="B236" s="7">
        <v>2600000</v>
      </c>
      <c r="C236" s="7">
        <v>0</v>
      </c>
      <c r="D236" s="7">
        <v>0</v>
      </c>
      <c r="E236" s="7">
        <v>0</v>
      </c>
    </row>
    <row r="237" spans="1:5">
      <c r="A237" s="58" t="s">
        <v>698</v>
      </c>
      <c r="B237" s="7">
        <v>0</v>
      </c>
      <c r="C237" s="7">
        <v>0</v>
      </c>
      <c r="D237" s="7">
        <v>0</v>
      </c>
      <c r="E237" s="7">
        <v>0</v>
      </c>
    </row>
    <row r="238" spans="1:5">
      <c r="A238" s="58" t="s">
        <v>699</v>
      </c>
      <c r="B238" s="7">
        <v>0</v>
      </c>
      <c r="C238" s="7">
        <v>0</v>
      </c>
      <c r="D238" s="7">
        <v>0</v>
      </c>
      <c r="E238" s="7">
        <v>0</v>
      </c>
    </row>
    <row r="239" spans="1:5">
      <c r="A239" s="58" t="s">
        <v>702</v>
      </c>
      <c r="B239" s="7">
        <v>0</v>
      </c>
      <c r="C239" s="7">
        <v>0</v>
      </c>
      <c r="D239" s="7">
        <v>0</v>
      </c>
      <c r="E239" s="7">
        <v>0</v>
      </c>
    </row>
    <row r="240" spans="1:5">
      <c r="A240" s="58" t="s">
        <v>712</v>
      </c>
      <c r="B240" s="7">
        <v>0</v>
      </c>
      <c r="C240" s="7">
        <v>0</v>
      </c>
      <c r="D240" s="7">
        <v>0</v>
      </c>
      <c r="E240" s="7">
        <v>0</v>
      </c>
    </row>
    <row r="241" spans="1:5">
      <c r="A241" s="58" t="s">
        <v>713</v>
      </c>
      <c r="B241" s="7">
        <v>17000000</v>
      </c>
      <c r="C241" s="7">
        <v>0</v>
      </c>
      <c r="D241" s="7">
        <v>0</v>
      </c>
      <c r="E241" s="7">
        <v>0</v>
      </c>
    </row>
    <row r="242" spans="1:5">
      <c r="A242" s="58" t="s">
        <v>1032</v>
      </c>
      <c r="B242" s="7">
        <v>0</v>
      </c>
      <c r="C242" s="7">
        <v>0</v>
      </c>
      <c r="D242" s="7">
        <v>0</v>
      </c>
      <c r="E242" s="7">
        <v>0</v>
      </c>
    </row>
    <row r="243" spans="1:5">
      <c r="A243" s="58" t="s">
        <v>720</v>
      </c>
      <c r="B243" s="7">
        <v>0</v>
      </c>
      <c r="C243" s="7">
        <v>0</v>
      </c>
      <c r="D243" s="7">
        <v>0</v>
      </c>
      <c r="E243" s="7">
        <v>0</v>
      </c>
    </row>
    <row r="244" spans="1:5">
      <c r="A244" s="58" t="s">
        <v>921</v>
      </c>
      <c r="B244" s="7">
        <v>0</v>
      </c>
      <c r="C244" s="7">
        <v>0</v>
      </c>
      <c r="D244" s="7">
        <v>0</v>
      </c>
      <c r="E244" s="7">
        <v>0</v>
      </c>
    </row>
    <row r="245" spans="1:5">
      <c r="A245" s="58" t="s">
        <v>922</v>
      </c>
      <c r="B245" s="7">
        <v>0</v>
      </c>
      <c r="C245" s="7">
        <v>0</v>
      </c>
      <c r="D245" s="7">
        <v>0</v>
      </c>
      <c r="E245" s="7">
        <v>0</v>
      </c>
    </row>
    <row r="246" spans="1:5">
      <c r="A246" s="58" t="s">
        <v>726</v>
      </c>
      <c r="B246" s="7">
        <v>0</v>
      </c>
      <c r="C246" s="7">
        <v>0</v>
      </c>
      <c r="D246" s="7">
        <v>0</v>
      </c>
      <c r="E246" s="7">
        <v>0</v>
      </c>
    </row>
    <row r="247" spans="1:5">
      <c r="A247" s="58" t="s">
        <v>925</v>
      </c>
      <c r="B247" s="7">
        <v>0</v>
      </c>
      <c r="C247" s="7">
        <v>0</v>
      </c>
      <c r="D247" s="7">
        <v>0</v>
      </c>
      <c r="E247" s="7">
        <v>0</v>
      </c>
    </row>
    <row r="248" spans="1:5">
      <c r="A248" s="58" t="s">
        <v>731</v>
      </c>
      <c r="B248" s="7">
        <v>0</v>
      </c>
      <c r="C248" s="7">
        <v>0</v>
      </c>
      <c r="D248" s="7">
        <v>0</v>
      </c>
      <c r="E248" s="7">
        <v>0</v>
      </c>
    </row>
    <row r="249" spans="1:5">
      <c r="A249" s="58" t="s">
        <v>926</v>
      </c>
      <c r="B249" s="7">
        <v>0</v>
      </c>
      <c r="C249" s="7">
        <v>0</v>
      </c>
      <c r="D249" s="7">
        <v>0</v>
      </c>
      <c r="E249" s="7">
        <v>0</v>
      </c>
    </row>
    <row r="250" spans="1:5">
      <c r="A250" s="58" t="s">
        <v>732</v>
      </c>
      <c r="B250" s="7">
        <v>0</v>
      </c>
      <c r="C250" s="7">
        <v>0</v>
      </c>
      <c r="D250" s="7">
        <v>0</v>
      </c>
      <c r="E250" s="7">
        <v>0</v>
      </c>
    </row>
    <row r="251" spans="1:5">
      <c r="A251" s="58" t="s">
        <v>733</v>
      </c>
      <c r="B251" s="7">
        <v>0</v>
      </c>
      <c r="C251" s="7">
        <v>0</v>
      </c>
      <c r="D251" s="7">
        <v>0</v>
      </c>
      <c r="E251" s="7">
        <v>0</v>
      </c>
    </row>
    <row r="252" spans="1:5">
      <c r="A252" s="58" t="s">
        <v>734</v>
      </c>
      <c r="B252" s="7">
        <v>0</v>
      </c>
      <c r="C252" s="7">
        <v>0</v>
      </c>
      <c r="D252" s="7">
        <v>0</v>
      </c>
      <c r="E252" s="7">
        <v>0</v>
      </c>
    </row>
    <row r="253" spans="1:5">
      <c r="A253" s="58" t="s">
        <v>930</v>
      </c>
      <c r="B253" s="7">
        <v>0</v>
      </c>
      <c r="C253" s="7">
        <v>0</v>
      </c>
      <c r="D253" s="7">
        <v>0</v>
      </c>
      <c r="E253" s="7">
        <v>0</v>
      </c>
    </row>
    <row r="254" spans="1:5">
      <c r="A254" s="58" t="s">
        <v>736</v>
      </c>
      <c r="B254" s="7">
        <v>0</v>
      </c>
      <c r="C254" s="7">
        <v>0</v>
      </c>
      <c r="D254" s="7">
        <v>0</v>
      </c>
      <c r="E254" s="7">
        <v>0</v>
      </c>
    </row>
    <row r="255" spans="1:5">
      <c r="A255" s="58" t="s">
        <v>737</v>
      </c>
      <c r="B255" s="7">
        <v>0</v>
      </c>
      <c r="C255" s="7">
        <v>0</v>
      </c>
      <c r="D255" s="7">
        <v>0</v>
      </c>
      <c r="E255" s="7">
        <v>0</v>
      </c>
    </row>
    <row r="256" spans="1:5">
      <c r="A256" s="58" t="s">
        <v>738</v>
      </c>
      <c r="B256" s="7">
        <v>0</v>
      </c>
      <c r="C256" s="7">
        <v>0</v>
      </c>
      <c r="D256" s="7">
        <v>0</v>
      </c>
      <c r="E256" s="7">
        <v>0</v>
      </c>
    </row>
    <row r="257" spans="1:5">
      <c r="A257" s="58" t="s">
        <v>933</v>
      </c>
      <c r="B257" s="7">
        <v>0</v>
      </c>
      <c r="C257" s="7">
        <v>0</v>
      </c>
      <c r="D257" s="7">
        <v>0</v>
      </c>
      <c r="E257" s="7">
        <v>0</v>
      </c>
    </row>
    <row r="258" spans="1:5">
      <c r="A258" s="58" t="s">
        <v>739</v>
      </c>
      <c r="B258" s="7">
        <v>0</v>
      </c>
      <c r="C258" s="7">
        <v>0</v>
      </c>
      <c r="D258" s="7">
        <v>0</v>
      </c>
      <c r="E258" s="7">
        <v>0</v>
      </c>
    </row>
    <row r="259" spans="1:5">
      <c r="A259" s="58" t="s">
        <v>934</v>
      </c>
      <c r="B259" s="7">
        <v>0</v>
      </c>
      <c r="C259" s="7">
        <v>0</v>
      </c>
      <c r="D259" s="7">
        <v>0</v>
      </c>
      <c r="E259" s="7">
        <v>0</v>
      </c>
    </row>
    <row r="260" spans="1:5">
      <c r="A260" s="58" t="s">
        <v>740</v>
      </c>
      <c r="B260" s="7">
        <v>0</v>
      </c>
      <c r="C260" s="7">
        <v>0</v>
      </c>
      <c r="D260" s="7">
        <v>0</v>
      </c>
      <c r="E260" s="7">
        <v>0</v>
      </c>
    </row>
    <row r="261" spans="1:5">
      <c r="A261" s="58" t="s">
        <v>1054</v>
      </c>
      <c r="B261" s="7">
        <v>0</v>
      </c>
      <c r="C261" s="7">
        <v>0</v>
      </c>
      <c r="D261" s="7">
        <v>0</v>
      </c>
      <c r="E261" s="7">
        <v>0</v>
      </c>
    </row>
    <row r="262" spans="1:5">
      <c r="A262" s="58" t="s">
        <v>1055</v>
      </c>
      <c r="B262" s="7">
        <v>0</v>
      </c>
      <c r="C262" s="7">
        <v>0</v>
      </c>
      <c r="D262" s="7">
        <v>0</v>
      </c>
      <c r="E262" s="7">
        <v>0</v>
      </c>
    </row>
    <row r="263" spans="1:5">
      <c r="A263" s="58" t="s">
        <v>744</v>
      </c>
      <c r="B263" s="7">
        <v>0</v>
      </c>
      <c r="C263" s="7">
        <v>0</v>
      </c>
      <c r="D263" s="7">
        <v>0</v>
      </c>
      <c r="E263" s="7">
        <v>0</v>
      </c>
    </row>
    <row r="264" spans="1:5">
      <c r="A264" s="58" t="s">
        <v>806</v>
      </c>
      <c r="B264" s="7">
        <v>0</v>
      </c>
      <c r="C264" s="7">
        <v>0</v>
      </c>
      <c r="D264" s="7">
        <v>0</v>
      </c>
      <c r="E264" s="7">
        <v>0</v>
      </c>
    </row>
    <row r="265" spans="1:5">
      <c r="A265" s="58" t="s">
        <v>799</v>
      </c>
      <c r="B265" s="7">
        <v>3130000</v>
      </c>
      <c r="C265" s="7">
        <v>0</v>
      </c>
      <c r="D265" s="7">
        <v>0</v>
      </c>
      <c r="E265" s="7">
        <v>0</v>
      </c>
    </row>
    <row r="266" spans="1:5">
      <c r="A266" s="58" t="s">
        <v>1060</v>
      </c>
      <c r="B266" s="7">
        <v>1000000</v>
      </c>
      <c r="C266" s="7">
        <v>0</v>
      </c>
      <c r="D266" s="7">
        <v>0</v>
      </c>
      <c r="E266" s="7">
        <v>0</v>
      </c>
    </row>
    <row r="267" spans="1:5">
      <c r="A267" s="58" t="s">
        <v>810</v>
      </c>
      <c r="B267" s="7">
        <v>0</v>
      </c>
      <c r="C267" s="7">
        <v>0</v>
      </c>
      <c r="D267" s="7">
        <v>0</v>
      </c>
      <c r="E267" s="7">
        <v>0</v>
      </c>
    </row>
    <row r="268" spans="1:5">
      <c r="A268" s="58" t="s">
        <v>748</v>
      </c>
      <c r="B268" s="7">
        <v>0</v>
      </c>
      <c r="C268" s="7">
        <v>0</v>
      </c>
      <c r="D268" s="7">
        <v>0</v>
      </c>
      <c r="E268" s="7">
        <v>0</v>
      </c>
    </row>
    <row r="269" spans="1:5">
      <c r="A269" s="58" t="s">
        <v>751</v>
      </c>
      <c r="B269" s="7">
        <v>0</v>
      </c>
      <c r="C269" s="7">
        <v>0</v>
      </c>
      <c r="D269" s="7">
        <v>0</v>
      </c>
      <c r="E269" s="7">
        <v>0</v>
      </c>
    </row>
    <row r="270" spans="1:5">
      <c r="A270" s="58" t="s">
        <v>754</v>
      </c>
      <c r="B270" s="7">
        <v>0</v>
      </c>
      <c r="C270" s="7">
        <v>0</v>
      </c>
      <c r="D270" s="7">
        <v>0</v>
      </c>
      <c r="E270" s="7">
        <v>0</v>
      </c>
    </row>
    <row r="271" spans="1:5">
      <c r="A271" s="111" t="s">
        <v>815</v>
      </c>
      <c r="B271" s="132">
        <v>250000</v>
      </c>
      <c r="C271" s="132">
        <v>0</v>
      </c>
      <c r="D271" s="132">
        <v>0</v>
      </c>
      <c r="E271" s="132">
        <v>0</v>
      </c>
    </row>
  </sheetData>
  <autoFilter ref="A1:A271"/>
  <sortState ref="A2:E271">
    <sortCondition descending="1" ref="C2:C271"/>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307"/>
  <sheetViews>
    <sheetView workbookViewId="0">
      <selection activeCell="D3" sqref="D3"/>
    </sheetView>
  </sheetViews>
  <sheetFormatPr defaultRowHeight="15"/>
  <cols>
    <col min="1" max="1" width="88.140625" customWidth="1"/>
    <col min="2" max="5" width="14.28515625" bestFit="1" customWidth="1"/>
  </cols>
  <sheetData>
    <row r="1" spans="1:5">
      <c r="A1" s="15" t="s">
        <v>991</v>
      </c>
      <c r="B1" s="89" t="s">
        <v>0</v>
      </c>
      <c r="C1" s="89" t="s">
        <v>65</v>
      </c>
      <c r="D1" s="89" t="s">
        <v>66</v>
      </c>
      <c r="E1" s="89" t="s">
        <v>58</v>
      </c>
    </row>
    <row r="2" spans="1:5">
      <c r="A2" s="131" t="s">
        <v>26</v>
      </c>
      <c r="B2" s="133">
        <v>26307655337</v>
      </c>
      <c r="C2" s="133">
        <v>26083335740.279991</v>
      </c>
      <c r="D2" s="133">
        <v>10449361074.599997</v>
      </c>
      <c r="E2" s="133">
        <v>15633974665.680002</v>
      </c>
    </row>
    <row r="3" spans="1:5">
      <c r="A3" s="58" t="s">
        <v>707</v>
      </c>
      <c r="B3" s="7">
        <v>6749364155</v>
      </c>
      <c r="C3" s="7">
        <v>6749364154.6499996</v>
      </c>
      <c r="D3" s="7">
        <v>2564154.65</v>
      </c>
      <c r="E3" s="7">
        <v>6746800000</v>
      </c>
    </row>
    <row r="4" spans="1:5">
      <c r="A4" s="58" t="s">
        <v>686</v>
      </c>
      <c r="B4" s="7">
        <v>4045127046</v>
      </c>
      <c r="C4" s="7">
        <v>4045127044.8900003</v>
      </c>
      <c r="D4" s="7">
        <v>309771694.71999997</v>
      </c>
      <c r="E4" s="7">
        <v>3735355350.1700001</v>
      </c>
    </row>
    <row r="5" spans="1:5">
      <c r="A5" s="58" t="s">
        <v>1058</v>
      </c>
      <c r="B5" s="7">
        <v>2125000000</v>
      </c>
      <c r="C5" s="7">
        <v>2125000000</v>
      </c>
      <c r="D5" s="7">
        <v>2125000000</v>
      </c>
      <c r="E5" s="7">
        <v>0</v>
      </c>
    </row>
    <row r="6" spans="1:5">
      <c r="A6" s="58" t="s">
        <v>684</v>
      </c>
      <c r="B6" s="7">
        <v>1829593350</v>
      </c>
      <c r="C6" s="7">
        <v>1829593350</v>
      </c>
      <c r="D6" s="7">
        <v>1776881824.45</v>
      </c>
      <c r="E6" s="7">
        <v>52711525.549999997</v>
      </c>
    </row>
    <row r="7" spans="1:5">
      <c r="A7" s="58" t="s">
        <v>1276</v>
      </c>
      <c r="B7" s="7">
        <v>1467491667</v>
      </c>
      <c r="C7" s="7">
        <v>1467491667</v>
      </c>
      <c r="D7" s="7">
        <v>1458424412.3599999</v>
      </c>
      <c r="E7" s="7">
        <v>9067254.6400000006</v>
      </c>
    </row>
    <row r="8" spans="1:5">
      <c r="A8" s="134" t="s">
        <v>729</v>
      </c>
      <c r="B8" s="7">
        <v>626200000</v>
      </c>
      <c r="C8" s="7">
        <v>626200000</v>
      </c>
      <c r="D8" s="7">
        <v>0</v>
      </c>
      <c r="E8" s="7">
        <v>626200000</v>
      </c>
    </row>
    <row r="9" spans="1:5">
      <c r="A9" s="58" t="s">
        <v>1245</v>
      </c>
      <c r="B9" s="7">
        <v>500000000</v>
      </c>
      <c r="C9" s="7">
        <v>500000000</v>
      </c>
      <c r="D9" s="7">
        <v>179384423.40000001</v>
      </c>
      <c r="E9" s="7">
        <v>320615576.60000002</v>
      </c>
    </row>
    <row r="10" spans="1:5">
      <c r="A10" s="134" t="s">
        <v>709</v>
      </c>
      <c r="B10" s="7">
        <v>493307259</v>
      </c>
      <c r="C10" s="7">
        <v>415356943.17000002</v>
      </c>
      <c r="D10" s="7">
        <v>52576557.230000004</v>
      </c>
      <c r="E10" s="7">
        <v>362780385.94</v>
      </c>
    </row>
    <row r="11" spans="1:5">
      <c r="A11" s="58" t="s">
        <v>798</v>
      </c>
      <c r="B11" s="7">
        <v>400000000</v>
      </c>
      <c r="C11" s="7">
        <v>400000000</v>
      </c>
      <c r="D11" s="7">
        <v>128621649.09</v>
      </c>
      <c r="E11" s="7">
        <v>271378350.91000003</v>
      </c>
    </row>
    <row r="12" spans="1:5">
      <c r="A12" s="58" t="s">
        <v>1246</v>
      </c>
      <c r="B12" s="7">
        <v>385000000</v>
      </c>
      <c r="C12" s="7">
        <v>385000000</v>
      </c>
      <c r="D12" s="7">
        <v>384936957.93000001</v>
      </c>
      <c r="E12" s="7">
        <v>63042.07</v>
      </c>
    </row>
    <row r="13" spans="1:5">
      <c r="A13" s="58" t="s">
        <v>888</v>
      </c>
      <c r="B13" s="7">
        <v>378000000</v>
      </c>
      <c r="C13" s="7">
        <v>378000000</v>
      </c>
      <c r="D13" s="7">
        <v>372830868.46000004</v>
      </c>
      <c r="E13" s="7">
        <v>5169131.54</v>
      </c>
    </row>
    <row r="14" spans="1:5">
      <c r="A14" s="58" t="s">
        <v>942</v>
      </c>
      <c r="B14" s="7">
        <v>311960000</v>
      </c>
      <c r="C14" s="7">
        <v>311960000</v>
      </c>
      <c r="D14" s="7">
        <v>285000000</v>
      </c>
      <c r="E14" s="7">
        <v>26960000</v>
      </c>
    </row>
    <row r="15" spans="1:5">
      <c r="A15" s="58" t="s">
        <v>669</v>
      </c>
      <c r="B15" s="7">
        <v>305000000</v>
      </c>
      <c r="C15" s="7">
        <v>296777000</v>
      </c>
      <c r="D15" s="7">
        <v>50679402.769999996</v>
      </c>
      <c r="E15" s="7">
        <v>246097597.23000002</v>
      </c>
    </row>
    <row r="16" spans="1:5">
      <c r="A16" s="58" t="s">
        <v>1035</v>
      </c>
      <c r="B16" s="7">
        <v>287823532</v>
      </c>
      <c r="C16" s="7">
        <v>287823531.35000002</v>
      </c>
      <c r="D16" s="7">
        <v>157397607.00999999</v>
      </c>
      <c r="E16" s="7">
        <v>130425924.34</v>
      </c>
    </row>
    <row r="17" spans="1:5">
      <c r="A17" s="58" t="s">
        <v>1039</v>
      </c>
      <c r="B17" s="7">
        <v>267072000</v>
      </c>
      <c r="C17" s="7">
        <v>267072000</v>
      </c>
      <c r="D17" s="7">
        <v>10500000</v>
      </c>
      <c r="E17" s="7">
        <v>256572000</v>
      </c>
    </row>
    <row r="18" spans="1:5">
      <c r="A18" s="58" t="s">
        <v>899</v>
      </c>
      <c r="B18" s="7">
        <v>250000000</v>
      </c>
      <c r="C18" s="7">
        <v>250000000</v>
      </c>
      <c r="D18" s="7">
        <v>250000000</v>
      </c>
      <c r="E18" s="7">
        <v>0</v>
      </c>
    </row>
    <row r="19" spans="1:5">
      <c r="A19" s="58" t="s">
        <v>794</v>
      </c>
      <c r="B19" s="7">
        <v>226678500</v>
      </c>
      <c r="C19" s="7">
        <v>226678500</v>
      </c>
      <c r="D19" s="7">
        <v>62000000</v>
      </c>
      <c r="E19" s="7">
        <v>164678500</v>
      </c>
    </row>
    <row r="20" spans="1:5">
      <c r="A20" s="58" t="s">
        <v>1036</v>
      </c>
      <c r="B20" s="7">
        <v>200000000</v>
      </c>
      <c r="C20" s="7">
        <v>200000000</v>
      </c>
      <c r="D20" s="7">
        <v>107124707.38</v>
      </c>
      <c r="E20" s="7">
        <v>92875292.620000005</v>
      </c>
    </row>
    <row r="21" spans="1:5">
      <c r="A21" s="58" t="s">
        <v>896</v>
      </c>
      <c r="B21" s="7">
        <v>190000000</v>
      </c>
      <c r="C21" s="7">
        <v>189999981.97999999</v>
      </c>
      <c r="D21" s="7">
        <v>189999981.97999999</v>
      </c>
      <c r="E21" s="7">
        <v>0</v>
      </c>
    </row>
    <row r="22" spans="1:5">
      <c r="A22" s="58" t="s">
        <v>681</v>
      </c>
      <c r="B22" s="7">
        <v>175455853</v>
      </c>
      <c r="C22" s="7">
        <v>175455853</v>
      </c>
      <c r="D22" s="7">
        <v>141180591</v>
      </c>
      <c r="E22" s="7">
        <v>34275262</v>
      </c>
    </row>
    <row r="23" spans="1:5">
      <c r="A23" s="58" t="s">
        <v>910</v>
      </c>
      <c r="B23" s="7">
        <v>175000000</v>
      </c>
      <c r="C23" s="7">
        <v>175000000</v>
      </c>
      <c r="D23" s="7">
        <v>175000000</v>
      </c>
      <c r="E23" s="7">
        <v>0</v>
      </c>
    </row>
    <row r="24" spans="1:5">
      <c r="A24" s="58" t="s">
        <v>697</v>
      </c>
      <c r="B24" s="7">
        <v>169100465</v>
      </c>
      <c r="C24" s="7">
        <v>169100465</v>
      </c>
      <c r="D24" s="7">
        <v>23520000.02</v>
      </c>
      <c r="E24" s="7">
        <v>145580464.98000002</v>
      </c>
    </row>
    <row r="25" spans="1:5">
      <c r="A25" s="134" t="s">
        <v>797</v>
      </c>
      <c r="B25" s="7">
        <v>166545492</v>
      </c>
      <c r="C25" s="7">
        <v>166545492</v>
      </c>
      <c r="D25" s="7">
        <v>0</v>
      </c>
      <c r="E25" s="7">
        <v>166545492</v>
      </c>
    </row>
    <row r="26" spans="1:5">
      <c r="A26" s="58" t="s">
        <v>711</v>
      </c>
      <c r="B26" s="7">
        <v>150000000</v>
      </c>
      <c r="C26" s="7">
        <v>150000000</v>
      </c>
      <c r="D26" s="7">
        <v>114825887.06999999</v>
      </c>
      <c r="E26" s="7">
        <v>35174112.93</v>
      </c>
    </row>
    <row r="27" spans="1:5">
      <c r="A27" s="58" t="s">
        <v>931</v>
      </c>
      <c r="B27" s="7">
        <v>150000000</v>
      </c>
      <c r="C27" s="7">
        <v>150000000</v>
      </c>
      <c r="D27" s="7">
        <v>132478571.84</v>
      </c>
      <c r="E27" s="7">
        <v>17521428.16</v>
      </c>
    </row>
    <row r="28" spans="1:5">
      <c r="A28" s="58" t="s">
        <v>694</v>
      </c>
      <c r="B28" s="7">
        <v>150500000</v>
      </c>
      <c r="C28" s="7">
        <v>149700000</v>
      </c>
      <c r="D28" s="7">
        <v>84400000</v>
      </c>
      <c r="E28" s="7">
        <v>65300000</v>
      </c>
    </row>
    <row r="29" spans="1:5">
      <c r="A29" s="58" t="s">
        <v>687</v>
      </c>
      <c r="B29" s="7">
        <v>142441188</v>
      </c>
      <c r="C29" s="7">
        <v>142418121.60999998</v>
      </c>
      <c r="D29" s="7">
        <v>55098547.549999997</v>
      </c>
      <c r="E29" s="7">
        <v>87319574.060000002</v>
      </c>
    </row>
    <row r="30" spans="1:5">
      <c r="A30" s="58" t="s">
        <v>663</v>
      </c>
      <c r="B30" s="7">
        <v>142856466</v>
      </c>
      <c r="C30" s="7">
        <v>142315828.47</v>
      </c>
      <c r="D30" s="7">
        <v>81004337.439999998</v>
      </c>
      <c r="E30" s="7">
        <v>61311491.030000001</v>
      </c>
    </row>
    <row r="31" spans="1:5">
      <c r="A31" s="58" t="s">
        <v>746</v>
      </c>
      <c r="B31" s="7">
        <v>125740000</v>
      </c>
      <c r="C31" s="7">
        <v>125740000</v>
      </c>
      <c r="D31" s="7">
        <v>2693470</v>
      </c>
      <c r="E31" s="7">
        <v>123046530</v>
      </c>
    </row>
    <row r="32" spans="1:5">
      <c r="A32" s="58" t="s">
        <v>927</v>
      </c>
      <c r="B32" s="7">
        <v>112100000</v>
      </c>
      <c r="C32" s="7">
        <v>112100000</v>
      </c>
      <c r="D32" s="7">
        <v>0</v>
      </c>
      <c r="E32" s="7">
        <v>112100000</v>
      </c>
    </row>
    <row r="33" spans="1:5">
      <c r="A33" s="58" t="s">
        <v>806</v>
      </c>
      <c r="B33" s="7">
        <v>120000000</v>
      </c>
      <c r="C33" s="7">
        <v>109451828.72</v>
      </c>
      <c r="D33" s="7">
        <v>74479472.670000002</v>
      </c>
      <c r="E33" s="7">
        <v>34972356.049999997</v>
      </c>
    </row>
    <row r="34" spans="1:5">
      <c r="A34" s="58" t="s">
        <v>800</v>
      </c>
      <c r="B34" s="7">
        <v>174800000</v>
      </c>
      <c r="C34" s="7">
        <v>100303830</v>
      </c>
      <c r="D34" s="7">
        <v>37312830</v>
      </c>
      <c r="E34" s="7">
        <v>62991000</v>
      </c>
    </row>
    <row r="35" spans="1:5">
      <c r="A35" s="58" t="s">
        <v>1014</v>
      </c>
      <c r="B35" s="7">
        <v>100000000</v>
      </c>
      <c r="C35" s="7">
        <v>100000000</v>
      </c>
      <c r="D35" s="7">
        <v>100000000</v>
      </c>
      <c r="E35" s="7">
        <v>0</v>
      </c>
    </row>
    <row r="36" spans="1:5">
      <c r="A36" s="58" t="s">
        <v>1049</v>
      </c>
      <c r="B36" s="7">
        <v>93578625</v>
      </c>
      <c r="C36" s="7">
        <v>93578625</v>
      </c>
      <c r="D36" s="7">
        <v>93578625</v>
      </c>
      <c r="E36" s="7">
        <v>0</v>
      </c>
    </row>
    <row r="37" spans="1:5">
      <c r="A37" s="58" t="s">
        <v>1016</v>
      </c>
      <c r="B37" s="7">
        <v>90000000</v>
      </c>
      <c r="C37" s="7">
        <v>90000000</v>
      </c>
      <c r="D37" s="7">
        <v>90000000</v>
      </c>
      <c r="E37" s="7">
        <v>0</v>
      </c>
    </row>
    <row r="38" spans="1:5">
      <c r="A38" s="58" t="s">
        <v>1256</v>
      </c>
      <c r="B38" s="7">
        <v>90000000</v>
      </c>
      <c r="C38" s="7">
        <v>90000000</v>
      </c>
      <c r="D38" s="7">
        <v>0</v>
      </c>
      <c r="E38" s="7">
        <v>90000000</v>
      </c>
    </row>
    <row r="39" spans="1:5">
      <c r="A39" s="58" t="s">
        <v>727</v>
      </c>
      <c r="B39" s="7">
        <v>88996612</v>
      </c>
      <c r="C39" s="7">
        <v>88996612</v>
      </c>
      <c r="D39" s="7">
        <v>0</v>
      </c>
      <c r="E39" s="7">
        <v>88996612</v>
      </c>
    </row>
    <row r="40" spans="1:5">
      <c r="A40" s="58" t="s">
        <v>1000</v>
      </c>
      <c r="B40" s="7">
        <v>86000000</v>
      </c>
      <c r="C40" s="7">
        <v>86000000</v>
      </c>
      <c r="D40" s="7">
        <v>86000000</v>
      </c>
      <c r="E40" s="7">
        <v>0</v>
      </c>
    </row>
    <row r="41" spans="1:5">
      <c r="A41" s="58" t="s">
        <v>939</v>
      </c>
      <c r="B41" s="7">
        <v>86000000</v>
      </c>
      <c r="C41" s="7">
        <v>86000000</v>
      </c>
      <c r="D41" s="7">
        <v>61330579.630000003</v>
      </c>
      <c r="E41" s="7">
        <v>24669420.369999997</v>
      </c>
    </row>
    <row r="42" spans="1:5">
      <c r="A42" s="58" t="s">
        <v>721</v>
      </c>
      <c r="B42" s="7">
        <v>85754116</v>
      </c>
      <c r="C42" s="7">
        <v>85754115.569999993</v>
      </c>
      <c r="D42" s="7">
        <v>35693695.57</v>
      </c>
      <c r="E42" s="7">
        <v>50060420</v>
      </c>
    </row>
    <row r="43" spans="1:5">
      <c r="A43" s="134" t="s">
        <v>917</v>
      </c>
      <c r="B43" s="7">
        <v>80000000</v>
      </c>
      <c r="C43" s="7">
        <v>80000000</v>
      </c>
      <c r="D43" s="7">
        <v>60000000</v>
      </c>
      <c r="E43" s="7">
        <v>20000000</v>
      </c>
    </row>
    <row r="44" spans="1:5">
      <c r="A44" s="58" t="s">
        <v>741</v>
      </c>
      <c r="B44" s="7">
        <v>74371983</v>
      </c>
      <c r="C44" s="7">
        <v>74371983</v>
      </c>
      <c r="D44" s="7">
        <v>0</v>
      </c>
      <c r="E44" s="7">
        <v>74371983</v>
      </c>
    </row>
    <row r="45" spans="1:5">
      <c r="A45" s="58" t="s">
        <v>157</v>
      </c>
      <c r="B45" s="7">
        <v>66943548</v>
      </c>
      <c r="C45" s="7">
        <v>66910452.68</v>
      </c>
      <c r="D45" s="7">
        <v>66910452.68</v>
      </c>
      <c r="E45" s="7">
        <v>0</v>
      </c>
    </row>
    <row r="46" spans="1:5">
      <c r="A46" s="58" t="s">
        <v>807</v>
      </c>
      <c r="B46" s="7">
        <v>69415361</v>
      </c>
      <c r="C46" s="7">
        <v>65728363.32</v>
      </c>
      <c r="D46" s="7">
        <v>16226415.719999999</v>
      </c>
      <c r="E46" s="7">
        <v>49501947.599999994</v>
      </c>
    </row>
    <row r="47" spans="1:5">
      <c r="A47" s="58" t="s">
        <v>715</v>
      </c>
      <c r="B47" s="7">
        <v>59046682</v>
      </c>
      <c r="C47" s="7">
        <v>59046681.439999998</v>
      </c>
      <c r="D47" s="7">
        <v>546681.43999999994</v>
      </c>
      <c r="E47" s="7">
        <v>58500000</v>
      </c>
    </row>
    <row r="48" spans="1:5">
      <c r="A48" s="58" t="s">
        <v>795</v>
      </c>
      <c r="B48" s="7">
        <v>52407280</v>
      </c>
      <c r="C48" s="7">
        <v>52407280</v>
      </c>
      <c r="D48" s="7">
        <v>22500000</v>
      </c>
      <c r="E48" s="7">
        <v>29907280</v>
      </c>
    </row>
    <row r="49" spans="1:5">
      <c r="A49" s="58" t="s">
        <v>803</v>
      </c>
      <c r="B49" s="7">
        <v>52000000</v>
      </c>
      <c r="C49" s="7">
        <v>52000000</v>
      </c>
      <c r="D49" s="7">
        <v>10000000</v>
      </c>
      <c r="E49" s="7">
        <v>42000000</v>
      </c>
    </row>
    <row r="50" spans="1:5">
      <c r="A50" s="58" t="s">
        <v>1242</v>
      </c>
      <c r="B50" s="7">
        <v>50000000</v>
      </c>
      <c r="C50" s="7">
        <v>50000000</v>
      </c>
      <c r="D50" s="7">
        <v>0</v>
      </c>
      <c r="E50" s="7">
        <v>50000000</v>
      </c>
    </row>
    <row r="51" spans="1:5">
      <c r="A51" s="58" t="s">
        <v>1265</v>
      </c>
      <c r="B51" s="7">
        <v>50000000</v>
      </c>
      <c r="C51" s="7">
        <v>50000000</v>
      </c>
      <c r="D51" s="7">
        <v>50000000</v>
      </c>
      <c r="E51" s="7">
        <v>0</v>
      </c>
    </row>
    <row r="52" spans="1:5">
      <c r="A52" s="58" t="s">
        <v>1270</v>
      </c>
      <c r="B52" s="7">
        <v>50000000</v>
      </c>
      <c r="C52" s="7">
        <v>50000000</v>
      </c>
      <c r="D52" s="7">
        <v>0</v>
      </c>
      <c r="E52" s="7">
        <v>50000000</v>
      </c>
    </row>
    <row r="53" spans="1:5">
      <c r="A53" s="58" t="s">
        <v>929</v>
      </c>
      <c r="B53" s="7">
        <v>50000000</v>
      </c>
      <c r="C53" s="7">
        <v>50000000</v>
      </c>
      <c r="D53" s="7">
        <v>0</v>
      </c>
      <c r="E53" s="7">
        <v>50000000</v>
      </c>
    </row>
    <row r="54" spans="1:5">
      <c r="A54" s="58" t="s">
        <v>1026</v>
      </c>
      <c r="B54" s="7">
        <v>49690000</v>
      </c>
      <c r="C54" s="7">
        <v>49690000</v>
      </c>
      <c r="D54" s="7">
        <v>34620064.170000002</v>
      </c>
      <c r="E54" s="7">
        <v>15069935.83</v>
      </c>
    </row>
    <row r="55" spans="1:5">
      <c r="A55" s="58" t="s">
        <v>1030</v>
      </c>
      <c r="B55" s="7">
        <v>47807561</v>
      </c>
      <c r="C55" s="7">
        <v>47807561</v>
      </c>
      <c r="D55" s="7">
        <v>43026804.899999999</v>
      </c>
      <c r="E55" s="7">
        <v>4780756.0999999996</v>
      </c>
    </row>
    <row r="56" spans="1:5">
      <c r="A56" s="58" t="s">
        <v>689</v>
      </c>
      <c r="B56" s="7">
        <v>46000000</v>
      </c>
      <c r="C56" s="7">
        <v>46000000</v>
      </c>
      <c r="D56" s="7">
        <v>0</v>
      </c>
      <c r="E56" s="7">
        <v>46000000</v>
      </c>
    </row>
    <row r="57" spans="1:5">
      <c r="A57" s="58" t="s">
        <v>933</v>
      </c>
      <c r="B57" s="7">
        <v>45000000</v>
      </c>
      <c r="C57" s="7">
        <v>45000000</v>
      </c>
      <c r="D57" s="7">
        <v>0</v>
      </c>
      <c r="E57" s="7">
        <v>45000000</v>
      </c>
    </row>
    <row r="58" spans="1:5">
      <c r="A58" s="58" t="s">
        <v>940</v>
      </c>
      <c r="B58" s="7">
        <v>40000000</v>
      </c>
      <c r="C58" s="7">
        <v>40000000</v>
      </c>
      <c r="D58" s="7">
        <v>0</v>
      </c>
      <c r="E58" s="7">
        <v>40000000</v>
      </c>
    </row>
    <row r="59" spans="1:5">
      <c r="A59" s="58" t="s">
        <v>693</v>
      </c>
      <c r="B59" s="7">
        <v>38000000</v>
      </c>
      <c r="C59" s="7">
        <v>38000000</v>
      </c>
      <c r="D59" s="7">
        <v>26406611.630000003</v>
      </c>
      <c r="E59" s="7">
        <v>11593388.369999999</v>
      </c>
    </row>
    <row r="60" spans="1:5">
      <c r="A60" s="58" t="s">
        <v>664</v>
      </c>
      <c r="B60" s="7">
        <v>37532000</v>
      </c>
      <c r="C60" s="7">
        <v>37532000</v>
      </c>
      <c r="D60" s="7">
        <v>37532000</v>
      </c>
      <c r="E60" s="7">
        <v>0</v>
      </c>
    </row>
    <row r="61" spans="1:5">
      <c r="A61" s="58" t="s">
        <v>1238</v>
      </c>
      <c r="B61" s="7">
        <v>37500000</v>
      </c>
      <c r="C61" s="7">
        <v>37500000</v>
      </c>
      <c r="D61" s="7">
        <v>2288820.7799999998</v>
      </c>
      <c r="E61" s="7">
        <v>35211179.219999999</v>
      </c>
    </row>
    <row r="62" spans="1:5">
      <c r="A62" s="58" t="s">
        <v>1028</v>
      </c>
      <c r="B62" s="7">
        <v>37080032</v>
      </c>
      <c r="C62" s="7">
        <v>37080032</v>
      </c>
      <c r="D62" s="7">
        <v>37080032</v>
      </c>
      <c r="E62" s="7">
        <v>0</v>
      </c>
    </row>
    <row r="63" spans="1:5">
      <c r="A63" s="58" t="s">
        <v>1007</v>
      </c>
      <c r="B63" s="7">
        <v>35000000</v>
      </c>
      <c r="C63" s="7">
        <v>35000000</v>
      </c>
      <c r="D63" s="7">
        <v>35000000</v>
      </c>
      <c r="E63" s="7">
        <v>0</v>
      </c>
    </row>
    <row r="64" spans="1:5">
      <c r="A64" s="58" t="s">
        <v>1279</v>
      </c>
      <c r="B64" s="7">
        <v>35000000</v>
      </c>
      <c r="C64" s="7">
        <v>35000000</v>
      </c>
      <c r="D64" s="7">
        <v>0</v>
      </c>
      <c r="E64" s="7">
        <v>35000000</v>
      </c>
    </row>
    <row r="65" spans="1:5">
      <c r="A65" s="58" t="s">
        <v>704</v>
      </c>
      <c r="B65" s="7">
        <v>34676118</v>
      </c>
      <c r="C65" s="7">
        <v>34676118</v>
      </c>
      <c r="D65" s="7">
        <v>0</v>
      </c>
      <c r="E65" s="7">
        <v>34676118</v>
      </c>
    </row>
    <row r="66" spans="1:5">
      <c r="A66" s="58" t="s">
        <v>1267</v>
      </c>
      <c r="B66" s="7">
        <v>33800000</v>
      </c>
      <c r="C66" s="7">
        <v>33800000</v>
      </c>
      <c r="D66" s="7">
        <v>1243145</v>
      </c>
      <c r="E66" s="7">
        <v>32556855</v>
      </c>
    </row>
    <row r="67" spans="1:5">
      <c r="A67" s="58" t="s">
        <v>719</v>
      </c>
      <c r="B67" s="7">
        <v>31210149</v>
      </c>
      <c r="C67" s="7">
        <v>31210149</v>
      </c>
      <c r="D67" s="7">
        <v>3152763.32</v>
      </c>
      <c r="E67" s="7">
        <v>28057385.68</v>
      </c>
    </row>
    <row r="68" spans="1:5">
      <c r="A68" s="58" t="s">
        <v>1244</v>
      </c>
      <c r="B68" s="7">
        <v>30000000</v>
      </c>
      <c r="C68" s="7">
        <v>30000000</v>
      </c>
      <c r="D68" s="7">
        <v>0</v>
      </c>
      <c r="E68" s="7">
        <v>30000000</v>
      </c>
    </row>
    <row r="69" spans="1:5">
      <c r="A69" s="58" t="s">
        <v>801</v>
      </c>
      <c r="B69" s="7">
        <v>30000000</v>
      </c>
      <c r="C69" s="7">
        <v>30000000</v>
      </c>
      <c r="D69" s="7">
        <v>6290634.8499999996</v>
      </c>
      <c r="E69" s="7">
        <v>23709365.149999999</v>
      </c>
    </row>
    <row r="70" spans="1:5">
      <c r="A70" s="58" t="s">
        <v>1018</v>
      </c>
      <c r="B70" s="7">
        <v>30000000</v>
      </c>
      <c r="C70" s="7">
        <v>30000000</v>
      </c>
      <c r="D70" s="7">
        <v>30000000</v>
      </c>
      <c r="E70" s="7">
        <v>0</v>
      </c>
    </row>
    <row r="71" spans="1:5">
      <c r="A71" s="58" t="s">
        <v>747</v>
      </c>
      <c r="B71" s="7">
        <v>28260515</v>
      </c>
      <c r="C71" s="7">
        <v>28260514.82</v>
      </c>
      <c r="D71" s="7">
        <v>27099122.82</v>
      </c>
      <c r="E71" s="7">
        <v>1161392</v>
      </c>
    </row>
    <row r="72" spans="1:5">
      <c r="A72" s="58" t="s">
        <v>1023</v>
      </c>
      <c r="B72" s="7">
        <v>50000000</v>
      </c>
      <c r="C72" s="7">
        <v>26948870</v>
      </c>
      <c r="D72" s="7">
        <v>23640688</v>
      </c>
      <c r="E72" s="7">
        <v>3308182</v>
      </c>
    </row>
    <row r="73" spans="1:5">
      <c r="A73" s="58" t="s">
        <v>1057</v>
      </c>
      <c r="B73" s="7">
        <v>26351098</v>
      </c>
      <c r="C73" s="7">
        <v>26351098</v>
      </c>
      <c r="D73" s="7">
        <v>26351098</v>
      </c>
      <c r="E73" s="7">
        <v>0</v>
      </c>
    </row>
    <row r="74" spans="1:5">
      <c r="A74" s="58" t="s">
        <v>1257</v>
      </c>
      <c r="B74" s="7">
        <v>26000000</v>
      </c>
      <c r="C74" s="7">
        <v>26000000</v>
      </c>
      <c r="D74" s="7">
        <v>0</v>
      </c>
      <c r="E74" s="7">
        <v>26000000</v>
      </c>
    </row>
    <row r="75" spans="1:5">
      <c r="A75" s="58" t="s">
        <v>702</v>
      </c>
      <c r="B75" s="7">
        <v>25554307</v>
      </c>
      <c r="C75" s="7">
        <v>25554303.550000001</v>
      </c>
      <c r="D75" s="7">
        <v>25554303.550000001</v>
      </c>
      <c r="E75" s="7">
        <v>0</v>
      </c>
    </row>
    <row r="76" spans="1:5">
      <c r="A76" s="58" t="s">
        <v>1259</v>
      </c>
      <c r="B76" s="7">
        <v>25000000</v>
      </c>
      <c r="C76" s="7">
        <v>25000000</v>
      </c>
      <c r="D76" s="7">
        <v>0</v>
      </c>
      <c r="E76" s="7">
        <v>25000000</v>
      </c>
    </row>
    <row r="77" spans="1:5">
      <c r="A77" s="58" t="s">
        <v>708</v>
      </c>
      <c r="B77" s="7">
        <v>25000000</v>
      </c>
      <c r="C77" s="7">
        <v>25000000</v>
      </c>
      <c r="D77" s="7">
        <v>0</v>
      </c>
      <c r="E77" s="7">
        <v>25000000</v>
      </c>
    </row>
    <row r="78" spans="1:5">
      <c r="A78" s="58" t="s">
        <v>1262</v>
      </c>
      <c r="B78" s="7">
        <v>25000000</v>
      </c>
      <c r="C78" s="7">
        <v>25000000</v>
      </c>
      <c r="D78" s="7">
        <v>1921056.97</v>
      </c>
      <c r="E78" s="7">
        <v>23078943.030000001</v>
      </c>
    </row>
    <row r="79" spans="1:5">
      <c r="A79" s="58" t="s">
        <v>683</v>
      </c>
      <c r="B79" s="7">
        <v>24420767</v>
      </c>
      <c r="C79" s="7">
        <v>24420766.48</v>
      </c>
      <c r="D79" s="7">
        <v>1497889</v>
      </c>
      <c r="E79" s="7">
        <v>22922877.48</v>
      </c>
    </row>
    <row r="80" spans="1:5">
      <c r="A80" s="58" t="s">
        <v>907</v>
      </c>
      <c r="B80" s="7">
        <v>24000000</v>
      </c>
      <c r="C80" s="7">
        <v>24000000</v>
      </c>
      <c r="D80" s="7">
        <v>20000000</v>
      </c>
      <c r="E80" s="7">
        <v>4000000</v>
      </c>
    </row>
    <row r="81" spans="1:5">
      <c r="A81" s="58" t="s">
        <v>152</v>
      </c>
      <c r="B81" s="7">
        <v>23465825</v>
      </c>
      <c r="C81" s="7">
        <v>23465820.259999998</v>
      </c>
      <c r="D81" s="7">
        <v>21465820.259999998</v>
      </c>
      <c r="E81" s="7">
        <v>2000000</v>
      </c>
    </row>
    <row r="82" spans="1:5">
      <c r="A82" s="58" t="s">
        <v>997</v>
      </c>
      <c r="B82" s="7">
        <v>23386277</v>
      </c>
      <c r="C82" s="7">
        <v>23386273.789999999</v>
      </c>
      <c r="D82" s="7">
        <v>23386273.789999999</v>
      </c>
      <c r="E82" s="7">
        <v>0</v>
      </c>
    </row>
    <row r="83" spans="1:5">
      <c r="A83" s="58" t="s">
        <v>1050</v>
      </c>
      <c r="B83" s="7">
        <v>22615048</v>
      </c>
      <c r="C83" s="7">
        <v>22615048</v>
      </c>
      <c r="D83" s="7">
        <v>22615048</v>
      </c>
      <c r="E83" s="7">
        <v>0</v>
      </c>
    </row>
    <row r="84" spans="1:5">
      <c r="A84" s="58" t="s">
        <v>895</v>
      </c>
      <c r="B84" s="7">
        <v>22500000</v>
      </c>
      <c r="C84" s="7">
        <v>22500000</v>
      </c>
      <c r="D84" s="7">
        <v>9843584.3399999999</v>
      </c>
      <c r="E84" s="7">
        <v>12656415.66</v>
      </c>
    </row>
    <row r="85" spans="1:5">
      <c r="A85" s="58" t="s">
        <v>735</v>
      </c>
      <c r="B85" s="7">
        <v>20506031</v>
      </c>
      <c r="C85" s="7">
        <v>20506027</v>
      </c>
      <c r="D85" s="7">
        <v>19677539.32</v>
      </c>
      <c r="E85" s="7">
        <v>828487.68000000005</v>
      </c>
    </row>
    <row r="86" spans="1:5">
      <c r="A86" s="58" t="s">
        <v>749</v>
      </c>
      <c r="B86" s="7">
        <v>20456429</v>
      </c>
      <c r="C86" s="7">
        <v>20456429</v>
      </c>
      <c r="D86" s="7">
        <v>0</v>
      </c>
      <c r="E86" s="7">
        <v>20456429</v>
      </c>
    </row>
    <row r="87" spans="1:5">
      <c r="A87" s="58" t="s">
        <v>992</v>
      </c>
      <c r="B87" s="7">
        <v>20000000</v>
      </c>
      <c r="C87" s="7">
        <v>20000000</v>
      </c>
      <c r="D87" s="7">
        <v>20000000</v>
      </c>
      <c r="E87" s="7">
        <v>0</v>
      </c>
    </row>
    <row r="88" spans="1:5">
      <c r="A88" s="58" t="s">
        <v>898</v>
      </c>
      <c r="B88" s="7">
        <v>20000000</v>
      </c>
      <c r="C88" s="7">
        <v>20000000</v>
      </c>
      <c r="D88" s="7">
        <v>0</v>
      </c>
      <c r="E88" s="7">
        <v>20000000</v>
      </c>
    </row>
    <row r="89" spans="1:5">
      <c r="A89" s="58" t="s">
        <v>1010</v>
      </c>
      <c r="B89" s="7">
        <v>20000000</v>
      </c>
      <c r="C89" s="7">
        <v>20000000</v>
      </c>
      <c r="D89" s="7">
        <v>20000000</v>
      </c>
      <c r="E89" s="7">
        <v>0</v>
      </c>
    </row>
    <row r="90" spans="1:5">
      <c r="A90" s="58" t="s">
        <v>717</v>
      </c>
      <c r="B90" s="7">
        <v>20000000</v>
      </c>
      <c r="C90" s="7">
        <v>20000000</v>
      </c>
      <c r="D90" s="7">
        <v>0</v>
      </c>
      <c r="E90" s="7">
        <v>20000000</v>
      </c>
    </row>
    <row r="91" spans="1:5">
      <c r="A91" s="58" t="s">
        <v>1277</v>
      </c>
      <c r="B91" s="7">
        <v>20000000</v>
      </c>
      <c r="C91" s="7">
        <v>20000000</v>
      </c>
      <c r="D91" s="7">
        <v>20000000</v>
      </c>
      <c r="E91" s="7">
        <v>0</v>
      </c>
    </row>
    <row r="92" spans="1:5">
      <c r="A92" s="58" t="s">
        <v>1285</v>
      </c>
      <c r="B92" s="7">
        <v>20000000</v>
      </c>
      <c r="C92" s="7">
        <v>20000000</v>
      </c>
      <c r="D92" s="7">
        <v>0</v>
      </c>
      <c r="E92" s="7">
        <v>20000000</v>
      </c>
    </row>
    <row r="93" spans="1:5">
      <c r="A93" s="58" t="s">
        <v>943</v>
      </c>
      <c r="B93" s="7">
        <v>20000000</v>
      </c>
      <c r="C93" s="7">
        <v>20000000</v>
      </c>
      <c r="D93" s="7">
        <v>8000000</v>
      </c>
      <c r="E93" s="7">
        <v>12000000</v>
      </c>
    </row>
    <row r="94" spans="1:5">
      <c r="A94" s="58" t="s">
        <v>1033</v>
      </c>
      <c r="B94" s="7">
        <v>19848000</v>
      </c>
      <c r="C94" s="7">
        <v>19848000</v>
      </c>
      <c r="D94" s="7">
        <v>19848000</v>
      </c>
      <c r="E94" s="7">
        <v>0</v>
      </c>
    </row>
    <row r="95" spans="1:5">
      <c r="A95" s="58" t="s">
        <v>758</v>
      </c>
      <c r="B95" s="7">
        <v>17000000</v>
      </c>
      <c r="C95" s="7">
        <v>17000000</v>
      </c>
      <c r="D95" s="7">
        <v>0</v>
      </c>
      <c r="E95" s="7">
        <v>17000000</v>
      </c>
    </row>
    <row r="96" spans="1:5">
      <c r="A96" s="58" t="s">
        <v>723</v>
      </c>
      <c r="B96" s="7">
        <v>15270918</v>
      </c>
      <c r="C96" s="7">
        <v>15270916.189999999</v>
      </c>
      <c r="D96" s="7">
        <v>12223820.49</v>
      </c>
      <c r="E96" s="7">
        <v>3047095.7</v>
      </c>
    </row>
    <row r="97" spans="1:5">
      <c r="A97" s="58" t="s">
        <v>1009</v>
      </c>
      <c r="B97" s="7">
        <v>15000000</v>
      </c>
      <c r="C97" s="7">
        <v>15000000</v>
      </c>
      <c r="D97" s="7">
        <v>15000000</v>
      </c>
      <c r="E97" s="7">
        <v>0</v>
      </c>
    </row>
    <row r="98" spans="1:5">
      <c r="A98" s="58" t="s">
        <v>908</v>
      </c>
      <c r="B98" s="7">
        <v>15000000</v>
      </c>
      <c r="C98" s="7">
        <v>15000000</v>
      </c>
      <c r="D98" s="7">
        <v>0</v>
      </c>
      <c r="E98" s="7">
        <v>15000000</v>
      </c>
    </row>
    <row r="99" spans="1:5">
      <c r="A99" s="58" t="s">
        <v>909</v>
      </c>
      <c r="B99" s="7">
        <v>15000000</v>
      </c>
      <c r="C99" s="7">
        <v>15000000</v>
      </c>
      <c r="D99" s="7">
        <v>0</v>
      </c>
      <c r="E99" s="7">
        <v>15000000</v>
      </c>
    </row>
    <row r="100" spans="1:5">
      <c r="A100" s="58" t="s">
        <v>1056</v>
      </c>
      <c r="B100" s="7">
        <v>15000000</v>
      </c>
      <c r="C100" s="7">
        <v>15000000</v>
      </c>
      <c r="D100" s="7">
        <v>15000000</v>
      </c>
      <c r="E100" s="7">
        <v>0</v>
      </c>
    </row>
    <row r="101" spans="1:5">
      <c r="A101" s="58" t="s">
        <v>1283</v>
      </c>
      <c r="B101" s="7">
        <v>15000000</v>
      </c>
      <c r="C101" s="7">
        <v>15000000</v>
      </c>
      <c r="D101" s="7">
        <v>0</v>
      </c>
      <c r="E101" s="7">
        <v>15000000</v>
      </c>
    </row>
    <row r="102" spans="1:5">
      <c r="A102" s="58" t="s">
        <v>725</v>
      </c>
      <c r="B102" s="7">
        <v>14700000</v>
      </c>
      <c r="C102" s="7">
        <v>14700000</v>
      </c>
      <c r="D102" s="7">
        <v>0</v>
      </c>
      <c r="E102" s="7">
        <v>14700000</v>
      </c>
    </row>
    <row r="103" spans="1:5">
      <c r="A103" s="58" t="s">
        <v>1254</v>
      </c>
      <c r="B103" s="7">
        <v>14500000</v>
      </c>
      <c r="C103" s="7">
        <v>14500000</v>
      </c>
      <c r="D103" s="7">
        <v>14500000</v>
      </c>
      <c r="E103" s="7">
        <v>0</v>
      </c>
    </row>
    <row r="104" spans="1:5">
      <c r="A104" s="58" t="s">
        <v>745</v>
      </c>
      <c r="B104" s="7">
        <v>13393885</v>
      </c>
      <c r="C104" s="7">
        <v>13393885</v>
      </c>
      <c r="D104" s="7">
        <v>9944744.0199999996</v>
      </c>
      <c r="E104" s="7">
        <v>3449140.98</v>
      </c>
    </row>
    <row r="105" spans="1:5">
      <c r="A105" s="58" t="s">
        <v>1013</v>
      </c>
      <c r="B105" s="7">
        <v>13000000</v>
      </c>
      <c r="C105" s="7">
        <v>13000000</v>
      </c>
      <c r="D105" s="7">
        <v>13000000</v>
      </c>
      <c r="E105" s="7">
        <v>0</v>
      </c>
    </row>
    <row r="106" spans="1:5">
      <c r="A106" s="58" t="s">
        <v>695</v>
      </c>
      <c r="B106" s="7">
        <v>12558446</v>
      </c>
      <c r="C106" s="7">
        <v>12558445.300000001</v>
      </c>
      <c r="D106" s="7">
        <v>2428516.7000000002</v>
      </c>
      <c r="E106" s="7">
        <v>10129928.6</v>
      </c>
    </row>
    <row r="107" spans="1:5">
      <c r="A107" s="58" t="s">
        <v>1261</v>
      </c>
      <c r="B107" s="7">
        <v>12182203</v>
      </c>
      <c r="C107" s="7">
        <v>12182203</v>
      </c>
      <c r="D107" s="7">
        <v>0</v>
      </c>
      <c r="E107" s="7">
        <v>12182203</v>
      </c>
    </row>
    <row r="108" spans="1:5">
      <c r="A108" s="58" t="s">
        <v>1061</v>
      </c>
      <c r="B108" s="7">
        <v>12137000</v>
      </c>
      <c r="C108" s="7">
        <v>12137000</v>
      </c>
      <c r="D108" s="7">
        <v>12137000</v>
      </c>
      <c r="E108" s="7">
        <v>0</v>
      </c>
    </row>
    <row r="109" spans="1:5">
      <c r="A109" s="58" t="s">
        <v>1239</v>
      </c>
      <c r="B109" s="7">
        <v>12000000</v>
      </c>
      <c r="C109" s="7">
        <v>12000000</v>
      </c>
      <c r="D109" s="7">
        <v>0</v>
      </c>
      <c r="E109" s="7">
        <v>12000000</v>
      </c>
    </row>
    <row r="110" spans="1:5">
      <c r="A110" s="58" t="s">
        <v>1042</v>
      </c>
      <c r="B110" s="7">
        <v>12000000</v>
      </c>
      <c r="C110" s="7">
        <v>12000000</v>
      </c>
      <c r="D110" s="7">
        <v>12000000</v>
      </c>
      <c r="E110" s="7">
        <v>0</v>
      </c>
    </row>
    <row r="111" spans="1:5">
      <c r="A111" s="58" t="s">
        <v>1278</v>
      </c>
      <c r="B111" s="7">
        <v>12000000</v>
      </c>
      <c r="C111" s="7">
        <v>12000000</v>
      </c>
      <c r="D111" s="7">
        <v>0</v>
      </c>
      <c r="E111" s="7">
        <v>12000000</v>
      </c>
    </row>
    <row r="112" spans="1:5">
      <c r="A112" s="58" t="s">
        <v>670</v>
      </c>
      <c r="B112" s="7">
        <v>11648020</v>
      </c>
      <c r="C112" s="7">
        <v>11648020</v>
      </c>
      <c r="D112" s="7">
        <v>11509094.279999999</v>
      </c>
      <c r="E112" s="7">
        <v>138925.72</v>
      </c>
    </row>
    <row r="113" spans="1:5">
      <c r="A113" s="58" t="s">
        <v>1272</v>
      </c>
      <c r="B113" s="7">
        <v>11330000</v>
      </c>
      <c r="C113" s="7">
        <v>11330000</v>
      </c>
      <c r="D113" s="7">
        <v>0</v>
      </c>
      <c r="E113" s="7">
        <v>11330000</v>
      </c>
    </row>
    <row r="114" spans="1:5">
      <c r="A114" s="58" t="s">
        <v>1038</v>
      </c>
      <c r="B114" s="7">
        <v>11000000</v>
      </c>
      <c r="C114" s="7">
        <v>11000000</v>
      </c>
      <c r="D114" s="7">
        <v>11000000</v>
      </c>
      <c r="E114" s="7">
        <v>0</v>
      </c>
    </row>
    <row r="115" spans="1:5">
      <c r="A115" s="58" t="s">
        <v>750</v>
      </c>
      <c r="B115" s="7">
        <v>10198600</v>
      </c>
      <c r="C115" s="7">
        <v>10198600</v>
      </c>
      <c r="D115" s="7">
        <v>0</v>
      </c>
      <c r="E115" s="7">
        <v>10198600</v>
      </c>
    </row>
    <row r="116" spans="1:5">
      <c r="A116" s="58" t="s">
        <v>1247</v>
      </c>
      <c r="B116" s="7">
        <v>10000000</v>
      </c>
      <c r="C116" s="7">
        <v>10000000</v>
      </c>
      <c r="D116" s="7">
        <v>10000000</v>
      </c>
      <c r="E116" s="7">
        <v>0</v>
      </c>
    </row>
    <row r="117" spans="1:5">
      <c r="A117" s="58" t="s">
        <v>1008</v>
      </c>
      <c r="B117" s="7">
        <v>10000000</v>
      </c>
      <c r="C117" s="7">
        <v>10000000</v>
      </c>
      <c r="D117" s="7">
        <v>10000000</v>
      </c>
      <c r="E117" s="7">
        <v>0</v>
      </c>
    </row>
    <row r="118" spans="1:5">
      <c r="A118" s="58" t="s">
        <v>1011</v>
      </c>
      <c r="B118" s="7">
        <v>10000000</v>
      </c>
      <c r="C118" s="7">
        <v>10000000</v>
      </c>
      <c r="D118" s="7">
        <v>10000000</v>
      </c>
      <c r="E118" s="7">
        <v>0</v>
      </c>
    </row>
    <row r="119" spans="1:5">
      <c r="A119" s="58" t="s">
        <v>710</v>
      </c>
      <c r="B119" s="7">
        <v>10000000</v>
      </c>
      <c r="C119" s="7">
        <v>10000000</v>
      </c>
      <c r="D119" s="7">
        <v>10000000</v>
      </c>
      <c r="E119" s="7">
        <v>0</v>
      </c>
    </row>
    <row r="120" spans="1:5">
      <c r="A120" s="58" t="s">
        <v>919</v>
      </c>
      <c r="B120" s="7">
        <v>10000000</v>
      </c>
      <c r="C120" s="7">
        <v>10000000</v>
      </c>
      <c r="D120" s="7">
        <v>0</v>
      </c>
      <c r="E120" s="7">
        <v>10000000</v>
      </c>
    </row>
    <row r="121" spans="1:5">
      <c r="A121" s="58" t="s">
        <v>1263</v>
      </c>
      <c r="B121" s="7">
        <v>10000000</v>
      </c>
      <c r="C121" s="7">
        <v>10000000</v>
      </c>
      <c r="D121" s="7">
        <v>10000000</v>
      </c>
      <c r="E121" s="7">
        <v>0</v>
      </c>
    </row>
    <row r="122" spans="1:5">
      <c r="A122" s="58" t="s">
        <v>1268</v>
      </c>
      <c r="B122" s="7">
        <v>10000000</v>
      </c>
      <c r="C122" s="7">
        <v>10000000</v>
      </c>
      <c r="D122" s="7">
        <v>10000000</v>
      </c>
      <c r="E122" s="7">
        <v>0</v>
      </c>
    </row>
    <row r="123" spans="1:5">
      <c r="A123" s="58" t="s">
        <v>1045</v>
      </c>
      <c r="B123" s="7">
        <v>10000000</v>
      </c>
      <c r="C123" s="7">
        <v>10000000</v>
      </c>
      <c r="D123" s="7">
        <v>10000000</v>
      </c>
      <c r="E123" s="7">
        <v>0</v>
      </c>
    </row>
    <row r="124" spans="1:5">
      <c r="A124" s="58" t="s">
        <v>812</v>
      </c>
      <c r="B124" s="7">
        <v>10000000</v>
      </c>
      <c r="C124" s="7">
        <v>10000000</v>
      </c>
      <c r="D124" s="7">
        <v>0</v>
      </c>
      <c r="E124" s="7">
        <v>10000000</v>
      </c>
    </row>
    <row r="125" spans="1:5">
      <c r="A125" s="58" t="s">
        <v>1284</v>
      </c>
      <c r="B125" s="7">
        <v>10000000</v>
      </c>
      <c r="C125" s="7">
        <v>10000000</v>
      </c>
      <c r="D125" s="7">
        <v>0</v>
      </c>
      <c r="E125" s="7">
        <v>10000000</v>
      </c>
    </row>
    <row r="126" spans="1:5">
      <c r="A126" s="58" t="s">
        <v>1021</v>
      </c>
      <c r="B126" s="7">
        <v>9776247</v>
      </c>
      <c r="C126" s="7">
        <v>9776247</v>
      </c>
      <c r="D126" s="7">
        <v>9776247</v>
      </c>
      <c r="E126" s="7">
        <v>0</v>
      </c>
    </row>
    <row r="127" spans="1:5">
      <c r="A127" s="58" t="s">
        <v>1040</v>
      </c>
      <c r="B127" s="7">
        <v>9054364</v>
      </c>
      <c r="C127" s="7">
        <v>9054363.2699999996</v>
      </c>
      <c r="D127" s="7">
        <v>9054363.2699999996</v>
      </c>
      <c r="E127" s="7">
        <v>0</v>
      </c>
    </row>
    <row r="128" spans="1:5">
      <c r="A128" s="58" t="s">
        <v>804</v>
      </c>
      <c r="B128" s="7">
        <v>8712030</v>
      </c>
      <c r="C128" s="7">
        <v>8712030</v>
      </c>
      <c r="D128" s="7">
        <v>0</v>
      </c>
      <c r="E128" s="7">
        <v>8712030</v>
      </c>
    </row>
    <row r="129" spans="1:5">
      <c r="A129" s="58" t="s">
        <v>1047</v>
      </c>
      <c r="B129" s="7">
        <v>8343960</v>
      </c>
      <c r="C129" s="7">
        <v>8343960</v>
      </c>
      <c r="D129" s="7">
        <v>8343960</v>
      </c>
      <c r="E129" s="7">
        <v>0</v>
      </c>
    </row>
    <row r="130" spans="1:5">
      <c r="A130" s="58" t="s">
        <v>802</v>
      </c>
      <c r="B130" s="7">
        <v>8276369</v>
      </c>
      <c r="C130" s="7">
        <v>8276368.96</v>
      </c>
      <c r="D130" s="7">
        <v>8276364.96</v>
      </c>
      <c r="E130" s="7">
        <v>4</v>
      </c>
    </row>
    <row r="131" spans="1:5">
      <c r="A131" s="58" t="s">
        <v>674</v>
      </c>
      <c r="B131" s="7">
        <v>8211963</v>
      </c>
      <c r="C131" s="7">
        <v>8211962.1600000001</v>
      </c>
      <c r="D131" s="7">
        <v>1306200.6000000001</v>
      </c>
      <c r="E131" s="7">
        <v>6905761.5599999996</v>
      </c>
    </row>
    <row r="132" spans="1:5">
      <c r="A132" s="58" t="s">
        <v>705</v>
      </c>
      <c r="B132" s="7">
        <v>8000000</v>
      </c>
      <c r="C132" s="7">
        <v>8000000</v>
      </c>
      <c r="D132" s="7">
        <v>0</v>
      </c>
      <c r="E132" s="7">
        <v>8000000</v>
      </c>
    </row>
    <row r="133" spans="1:5">
      <c r="A133" s="58" t="s">
        <v>713</v>
      </c>
      <c r="B133" s="7">
        <v>8000000</v>
      </c>
      <c r="C133" s="7">
        <v>8000000</v>
      </c>
      <c r="D133" s="7">
        <v>1311655.1599999999</v>
      </c>
      <c r="E133" s="7">
        <v>6688344.8399999999</v>
      </c>
    </row>
    <row r="134" spans="1:5">
      <c r="A134" s="58" t="s">
        <v>752</v>
      </c>
      <c r="B134" s="7">
        <v>8571559.9299999997</v>
      </c>
      <c r="C134" s="7">
        <v>7811019.5899999999</v>
      </c>
      <c r="D134" s="7">
        <v>5810977.5899999999</v>
      </c>
      <c r="E134" s="7">
        <v>2000042</v>
      </c>
    </row>
    <row r="135" spans="1:5">
      <c r="A135" s="58" t="s">
        <v>1260</v>
      </c>
      <c r="B135" s="7">
        <v>7535118</v>
      </c>
      <c r="C135" s="7">
        <v>7535118</v>
      </c>
      <c r="D135" s="7">
        <v>6080415.9900000002</v>
      </c>
      <c r="E135" s="7">
        <v>1454702.01</v>
      </c>
    </row>
    <row r="136" spans="1:5">
      <c r="A136" s="58" t="s">
        <v>1252</v>
      </c>
      <c r="B136" s="7">
        <v>7000000</v>
      </c>
      <c r="C136" s="7">
        <v>7000000</v>
      </c>
      <c r="D136" s="7">
        <v>0</v>
      </c>
      <c r="E136" s="7">
        <v>7000000</v>
      </c>
    </row>
    <row r="137" spans="1:5">
      <c r="A137" s="58" t="s">
        <v>911</v>
      </c>
      <c r="B137" s="7">
        <v>7000000</v>
      </c>
      <c r="C137" s="7">
        <v>7000000</v>
      </c>
      <c r="D137" s="7">
        <v>0</v>
      </c>
      <c r="E137" s="7">
        <v>7000000</v>
      </c>
    </row>
    <row r="138" spans="1:5">
      <c r="A138" s="58" t="s">
        <v>1048</v>
      </c>
      <c r="B138" s="7">
        <v>6834779</v>
      </c>
      <c r="C138" s="7">
        <v>6834778.7300000004</v>
      </c>
      <c r="D138" s="7">
        <v>6834778.7300000004</v>
      </c>
      <c r="E138" s="7">
        <v>0</v>
      </c>
    </row>
    <row r="139" spans="1:5">
      <c r="A139" s="58" t="s">
        <v>665</v>
      </c>
      <c r="B139" s="7">
        <v>6676119</v>
      </c>
      <c r="C139" s="7">
        <v>6674695.0899999999</v>
      </c>
      <c r="D139" s="7">
        <v>4354268.3</v>
      </c>
      <c r="E139" s="7">
        <v>2320426.79</v>
      </c>
    </row>
    <row r="140" spans="1:5">
      <c r="A140" s="58" t="s">
        <v>658</v>
      </c>
      <c r="B140" s="7">
        <v>6441731</v>
      </c>
      <c r="C140" s="7">
        <v>6441730.7199999997</v>
      </c>
      <c r="D140" s="7">
        <v>5700397.4100000001</v>
      </c>
      <c r="E140" s="7">
        <v>741333.31</v>
      </c>
    </row>
    <row r="141" spans="1:5">
      <c r="A141" s="58" t="s">
        <v>728</v>
      </c>
      <c r="B141" s="7">
        <v>6000000</v>
      </c>
      <c r="C141" s="7">
        <v>6000000</v>
      </c>
      <c r="D141" s="7">
        <v>3673992.9</v>
      </c>
      <c r="E141" s="7">
        <v>2326007.1</v>
      </c>
    </row>
    <row r="142" spans="1:5">
      <c r="A142" s="58" t="s">
        <v>657</v>
      </c>
      <c r="B142" s="7">
        <v>5554920</v>
      </c>
      <c r="C142" s="7">
        <v>5554917.8799999999</v>
      </c>
      <c r="D142" s="7">
        <v>5554917.8799999999</v>
      </c>
      <c r="E142" s="7">
        <v>0</v>
      </c>
    </row>
    <row r="143" spans="1:5">
      <c r="A143" s="58" t="s">
        <v>1240</v>
      </c>
      <c r="B143" s="7">
        <v>5230000</v>
      </c>
      <c r="C143" s="7">
        <v>5230000</v>
      </c>
      <c r="D143" s="7">
        <v>0</v>
      </c>
      <c r="E143" s="7">
        <v>5230000</v>
      </c>
    </row>
    <row r="144" spans="1:5">
      <c r="A144" s="58" t="s">
        <v>730</v>
      </c>
      <c r="B144" s="7">
        <v>5176793</v>
      </c>
      <c r="C144" s="7">
        <v>5176793</v>
      </c>
      <c r="D144" s="7">
        <v>0</v>
      </c>
      <c r="E144" s="7">
        <v>5176793</v>
      </c>
    </row>
    <row r="145" spans="1:5">
      <c r="A145" s="58" t="s">
        <v>1029</v>
      </c>
      <c r="B145" s="7">
        <v>5129141</v>
      </c>
      <c r="C145" s="7">
        <v>5129140.05</v>
      </c>
      <c r="D145" s="7">
        <v>5129140.05</v>
      </c>
      <c r="E145" s="7">
        <v>0</v>
      </c>
    </row>
    <row r="146" spans="1:5">
      <c r="A146" s="58" t="s">
        <v>673</v>
      </c>
      <c r="B146" s="7">
        <v>11010360</v>
      </c>
      <c r="C146" s="7">
        <v>5039639</v>
      </c>
      <c r="D146" s="7">
        <v>0</v>
      </c>
      <c r="E146" s="7">
        <v>5039639</v>
      </c>
    </row>
    <row r="147" spans="1:5">
      <c r="A147" s="58" t="s">
        <v>1251</v>
      </c>
      <c r="B147" s="7">
        <v>5000000</v>
      </c>
      <c r="C147" s="7">
        <v>5000000</v>
      </c>
      <c r="D147" s="7">
        <v>0</v>
      </c>
      <c r="E147" s="7">
        <v>5000000</v>
      </c>
    </row>
    <row r="148" spans="1:5">
      <c r="A148" s="58" t="s">
        <v>1017</v>
      </c>
      <c r="B148" s="7">
        <v>5000000</v>
      </c>
      <c r="C148" s="7">
        <v>5000000</v>
      </c>
      <c r="D148" s="7">
        <v>5000000</v>
      </c>
      <c r="E148" s="7">
        <v>0</v>
      </c>
    </row>
    <row r="149" spans="1:5">
      <c r="A149" s="58" t="s">
        <v>1041</v>
      </c>
      <c r="B149" s="7">
        <v>5000000</v>
      </c>
      <c r="C149" s="7">
        <v>5000000</v>
      </c>
      <c r="D149" s="7">
        <v>5000000</v>
      </c>
      <c r="E149" s="7">
        <v>0</v>
      </c>
    </row>
    <row r="150" spans="1:5">
      <c r="A150" s="58" t="s">
        <v>1266</v>
      </c>
      <c r="B150" s="7">
        <v>5000000</v>
      </c>
      <c r="C150" s="7">
        <v>5000000</v>
      </c>
      <c r="D150" s="7">
        <v>5000000</v>
      </c>
      <c r="E150" s="7">
        <v>0</v>
      </c>
    </row>
    <row r="151" spans="1:5">
      <c r="A151" s="58" t="s">
        <v>1271</v>
      </c>
      <c r="B151" s="7">
        <v>5000000</v>
      </c>
      <c r="C151" s="7">
        <v>5000000</v>
      </c>
      <c r="D151" s="7">
        <v>5000000</v>
      </c>
      <c r="E151" s="7">
        <v>0</v>
      </c>
    </row>
    <row r="152" spans="1:5">
      <c r="A152" s="58" t="s">
        <v>1273</v>
      </c>
      <c r="B152" s="7">
        <v>5000000</v>
      </c>
      <c r="C152" s="7">
        <v>5000000</v>
      </c>
      <c r="D152" s="7">
        <v>0</v>
      </c>
      <c r="E152" s="7">
        <v>5000000</v>
      </c>
    </row>
    <row r="153" spans="1:5">
      <c r="A153" s="58" t="s">
        <v>1275</v>
      </c>
      <c r="B153" s="7">
        <v>5000000</v>
      </c>
      <c r="C153" s="7">
        <v>5000000</v>
      </c>
      <c r="D153" s="7">
        <v>0</v>
      </c>
      <c r="E153" s="7">
        <v>5000000</v>
      </c>
    </row>
    <row r="154" spans="1:5">
      <c r="A154" s="58" t="s">
        <v>1289</v>
      </c>
      <c r="B154" s="7">
        <v>5000000</v>
      </c>
      <c r="C154" s="7">
        <v>5000000</v>
      </c>
      <c r="D154" s="7">
        <v>0</v>
      </c>
      <c r="E154" s="7">
        <v>5000000</v>
      </c>
    </row>
    <row r="155" spans="1:5">
      <c r="A155" s="58" t="s">
        <v>937</v>
      </c>
      <c r="B155" s="7">
        <v>4800000</v>
      </c>
      <c r="C155" s="7">
        <v>4800000</v>
      </c>
      <c r="D155" s="7">
        <v>0</v>
      </c>
      <c r="E155" s="7">
        <v>4800000</v>
      </c>
    </row>
    <row r="156" spans="1:5">
      <c r="A156" s="58" t="s">
        <v>920</v>
      </c>
      <c r="B156" s="7">
        <v>4691764</v>
      </c>
      <c r="C156" s="7">
        <v>4449755.4499999993</v>
      </c>
      <c r="D156" s="7">
        <v>3893867.3200000003</v>
      </c>
      <c r="E156" s="7">
        <v>555888.13</v>
      </c>
    </row>
    <row r="157" spans="1:5">
      <c r="A157" s="58" t="s">
        <v>945</v>
      </c>
      <c r="B157" s="7">
        <v>4293396</v>
      </c>
      <c r="C157" s="7">
        <v>4293396</v>
      </c>
      <c r="D157" s="7">
        <v>833000</v>
      </c>
      <c r="E157" s="7">
        <v>3460396</v>
      </c>
    </row>
    <row r="158" spans="1:5">
      <c r="A158" s="58" t="s">
        <v>692</v>
      </c>
      <c r="B158" s="7">
        <v>4224616</v>
      </c>
      <c r="C158" s="7">
        <v>4224616</v>
      </c>
      <c r="D158" s="7">
        <v>56245.8</v>
      </c>
      <c r="E158" s="7">
        <v>4168370.2</v>
      </c>
    </row>
    <row r="159" spans="1:5">
      <c r="A159" s="58" t="s">
        <v>691</v>
      </c>
      <c r="B159" s="7">
        <v>4104921</v>
      </c>
      <c r="C159" s="7">
        <v>4104921</v>
      </c>
      <c r="D159" s="7">
        <v>1623400</v>
      </c>
      <c r="E159" s="7">
        <v>2481521</v>
      </c>
    </row>
    <row r="160" spans="1:5">
      <c r="A160" s="58" t="s">
        <v>724</v>
      </c>
      <c r="B160" s="7">
        <v>4103608</v>
      </c>
      <c r="C160" s="7">
        <v>4103606.8200000003</v>
      </c>
      <c r="D160" s="7">
        <v>3020395.8200000003</v>
      </c>
      <c r="E160" s="7">
        <v>1083211</v>
      </c>
    </row>
    <row r="161" spans="1:5">
      <c r="A161" s="58" t="s">
        <v>672</v>
      </c>
      <c r="B161" s="7">
        <v>4000000</v>
      </c>
      <c r="C161" s="7">
        <v>4000000</v>
      </c>
      <c r="D161" s="7">
        <v>0</v>
      </c>
      <c r="E161" s="7">
        <v>4000000</v>
      </c>
    </row>
    <row r="162" spans="1:5">
      <c r="A162" s="58" t="s">
        <v>1269</v>
      </c>
      <c r="B162" s="7">
        <v>4000000</v>
      </c>
      <c r="C162" s="7">
        <v>4000000</v>
      </c>
      <c r="D162" s="7">
        <v>0</v>
      </c>
      <c r="E162" s="7">
        <v>4000000</v>
      </c>
    </row>
    <row r="163" spans="1:5">
      <c r="A163" s="58" t="s">
        <v>1287</v>
      </c>
      <c r="B163" s="7">
        <v>4000000</v>
      </c>
      <c r="C163" s="7">
        <v>4000000</v>
      </c>
      <c r="D163" s="7">
        <v>4000000</v>
      </c>
      <c r="E163" s="7">
        <v>0</v>
      </c>
    </row>
    <row r="164" spans="1:5">
      <c r="A164" s="58" t="s">
        <v>677</v>
      </c>
      <c r="B164" s="7">
        <v>3868213</v>
      </c>
      <c r="C164" s="7">
        <v>3868211.5</v>
      </c>
      <c r="D164" s="7">
        <v>3868209.8</v>
      </c>
      <c r="E164" s="7">
        <v>1.7000000000000002</v>
      </c>
    </row>
    <row r="165" spans="1:5">
      <c r="A165" s="58" t="s">
        <v>1065</v>
      </c>
      <c r="B165" s="7">
        <v>3849285</v>
      </c>
      <c r="C165" s="7">
        <v>3765625</v>
      </c>
      <c r="D165" s="7">
        <v>3765625</v>
      </c>
      <c r="E165" s="7">
        <v>0</v>
      </c>
    </row>
    <row r="166" spans="1:5">
      <c r="A166" s="58" t="s">
        <v>714</v>
      </c>
      <c r="B166" s="7">
        <v>3542543</v>
      </c>
      <c r="C166" s="7">
        <v>3542539.9699999997</v>
      </c>
      <c r="D166" s="7">
        <v>765539.16</v>
      </c>
      <c r="E166" s="7">
        <v>2777000.81</v>
      </c>
    </row>
    <row r="167" spans="1:5">
      <c r="A167" s="58" t="s">
        <v>701</v>
      </c>
      <c r="B167" s="7">
        <v>3000000</v>
      </c>
      <c r="C167" s="7">
        <v>3000000</v>
      </c>
      <c r="D167" s="7">
        <v>0</v>
      </c>
      <c r="E167" s="7">
        <v>3000000</v>
      </c>
    </row>
    <row r="168" spans="1:5">
      <c r="A168" s="58" t="s">
        <v>938</v>
      </c>
      <c r="B168" s="7">
        <v>3000000</v>
      </c>
      <c r="C168" s="7">
        <v>3000000</v>
      </c>
      <c r="D168" s="7">
        <v>0</v>
      </c>
      <c r="E168" s="7">
        <v>3000000</v>
      </c>
    </row>
    <row r="169" spans="1:5">
      <c r="A169" s="58" t="s">
        <v>1280</v>
      </c>
      <c r="B169" s="7">
        <v>3000000</v>
      </c>
      <c r="C169" s="7">
        <v>3000000</v>
      </c>
      <c r="D169" s="7">
        <v>0</v>
      </c>
      <c r="E169" s="7">
        <v>3000000</v>
      </c>
    </row>
    <row r="170" spans="1:5">
      <c r="A170" s="58" t="s">
        <v>1282</v>
      </c>
      <c r="B170" s="7">
        <v>3000000</v>
      </c>
      <c r="C170" s="7">
        <v>3000000</v>
      </c>
      <c r="D170" s="7">
        <v>0</v>
      </c>
      <c r="E170" s="7">
        <v>3000000</v>
      </c>
    </row>
    <row r="171" spans="1:5">
      <c r="A171" s="58" t="s">
        <v>1063</v>
      </c>
      <c r="B171" s="7">
        <v>2708668</v>
      </c>
      <c r="C171" s="7">
        <v>2708665.67</v>
      </c>
      <c r="D171" s="7">
        <v>2708665.67</v>
      </c>
      <c r="E171" s="7">
        <v>0</v>
      </c>
    </row>
    <row r="172" spans="1:5">
      <c r="A172" s="58" t="s">
        <v>889</v>
      </c>
      <c r="B172" s="7">
        <v>2649467</v>
      </c>
      <c r="C172" s="7">
        <v>2649464.9300000002</v>
      </c>
      <c r="D172" s="7">
        <v>241890.05</v>
      </c>
      <c r="E172" s="7">
        <v>2407574.88</v>
      </c>
    </row>
    <row r="173" spans="1:5">
      <c r="A173" s="58" t="s">
        <v>671</v>
      </c>
      <c r="B173" s="7">
        <v>2605098</v>
      </c>
      <c r="C173" s="7">
        <v>2605098</v>
      </c>
      <c r="D173" s="7">
        <v>988723.12</v>
      </c>
      <c r="E173" s="7">
        <v>1616374.88</v>
      </c>
    </row>
    <row r="174" spans="1:5">
      <c r="A174" s="58" t="s">
        <v>703</v>
      </c>
      <c r="B174" s="7">
        <v>2548897</v>
      </c>
      <c r="C174" s="7">
        <v>2548894.64</v>
      </c>
      <c r="D174" s="7">
        <v>2548894.64</v>
      </c>
      <c r="E174" s="7">
        <v>0</v>
      </c>
    </row>
    <row r="175" spans="1:5">
      <c r="A175" s="58" t="s">
        <v>930</v>
      </c>
      <c r="B175" s="7">
        <v>2505746</v>
      </c>
      <c r="C175" s="7">
        <v>2505745.77</v>
      </c>
      <c r="D175" s="7">
        <v>2505743.77</v>
      </c>
      <c r="E175" s="7">
        <v>2</v>
      </c>
    </row>
    <row r="176" spans="1:5">
      <c r="A176" s="58" t="s">
        <v>1051</v>
      </c>
      <c r="B176" s="7">
        <v>2500000</v>
      </c>
      <c r="C176" s="7">
        <v>2500000</v>
      </c>
      <c r="D176" s="7">
        <v>2500000</v>
      </c>
      <c r="E176" s="7">
        <v>0</v>
      </c>
    </row>
    <row r="177" spans="1:5">
      <c r="A177" s="58" t="s">
        <v>886</v>
      </c>
      <c r="B177" s="7">
        <v>2404000</v>
      </c>
      <c r="C177" s="7">
        <v>2404000</v>
      </c>
      <c r="D177" s="7">
        <v>0</v>
      </c>
      <c r="E177" s="7">
        <v>2404000</v>
      </c>
    </row>
    <row r="178" spans="1:5">
      <c r="A178" s="58" t="s">
        <v>916</v>
      </c>
      <c r="B178" s="7">
        <v>2400000</v>
      </c>
      <c r="C178" s="7">
        <v>2400000</v>
      </c>
      <c r="D178" s="7">
        <v>360000</v>
      </c>
      <c r="E178" s="7">
        <v>2040000</v>
      </c>
    </row>
    <row r="179" spans="1:5">
      <c r="A179" s="58" t="s">
        <v>661</v>
      </c>
      <c r="B179" s="7">
        <v>2340681</v>
      </c>
      <c r="C179" s="7">
        <v>2340681</v>
      </c>
      <c r="D179" s="7">
        <v>0</v>
      </c>
      <c r="E179" s="7">
        <v>2340681</v>
      </c>
    </row>
    <row r="180" spans="1:5">
      <c r="A180" s="58" t="s">
        <v>932</v>
      </c>
      <c r="B180" s="7">
        <v>2303370</v>
      </c>
      <c r="C180" s="7">
        <v>2303364.71</v>
      </c>
      <c r="D180" s="7">
        <v>1459965.71</v>
      </c>
      <c r="E180" s="7">
        <v>843399</v>
      </c>
    </row>
    <row r="181" spans="1:5">
      <c r="A181" s="58" t="s">
        <v>718</v>
      </c>
      <c r="B181" s="7">
        <v>2185947</v>
      </c>
      <c r="C181" s="7">
        <v>2185945.83</v>
      </c>
      <c r="D181" s="7">
        <v>1465120.69</v>
      </c>
      <c r="E181" s="7">
        <v>720825.14</v>
      </c>
    </row>
    <row r="182" spans="1:5">
      <c r="A182" s="58" t="s">
        <v>656</v>
      </c>
      <c r="B182" s="7">
        <v>2120747</v>
      </c>
      <c r="C182" s="7">
        <v>2120745</v>
      </c>
      <c r="D182" s="7">
        <v>176282.6</v>
      </c>
      <c r="E182" s="7">
        <v>1944462.4</v>
      </c>
    </row>
    <row r="183" spans="1:5">
      <c r="A183" s="58" t="s">
        <v>1015</v>
      </c>
      <c r="B183" s="7">
        <v>2000000</v>
      </c>
      <c r="C183" s="7">
        <v>2000000</v>
      </c>
      <c r="D183" s="7">
        <v>2000000</v>
      </c>
      <c r="E183" s="7">
        <v>0</v>
      </c>
    </row>
    <row r="184" spans="1:5">
      <c r="A184" s="58" t="s">
        <v>905</v>
      </c>
      <c r="B184" s="7">
        <v>2000000</v>
      </c>
      <c r="C184" s="7">
        <v>2000000</v>
      </c>
      <c r="D184" s="7">
        <v>2000000</v>
      </c>
      <c r="E184" s="7">
        <v>0</v>
      </c>
    </row>
    <row r="185" spans="1:5">
      <c r="A185" s="58" t="s">
        <v>1255</v>
      </c>
      <c r="B185" s="7">
        <v>2000000</v>
      </c>
      <c r="C185" s="7">
        <v>2000000</v>
      </c>
      <c r="D185" s="7">
        <v>0</v>
      </c>
      <c r="E185" s="7">
        <v>2000000</v>
      </c>
    </row>
    <row r="186" spans="1:5">
      <c r="A186" s="58" t="s">
        <v>813</v>
      </c>
      <c r="B186" s="7">
        <v>2000000</v>
      </c>
      <c r="C186" s="7">
        <v>2000000</v>
      </c>
      <c r="D186" s="7">
        <v>1266165.6599999999</v>
      </c>
      <c r="E186" s="7">
        <v>733834.34</v>
      </c>
    </row>
    <row r="187" spans="1:5">
      <c r="A187" s="58" t="s">
        <v>996</v>
      </c>
      <c r="B187" s="7">
        <v>1801021</v>
      </c>
      <c r="C187" s="7">
        <v>1801020.68</v>
      </c>
      <c r="D187" s="7">
        <v>1801020.68</v>
      </c>
      <c r="E187" s="7">
        <v>0</v>
      </c>
    </row>
    <row r="188" spans="1:5">
      <c r="A188" s="58" t="s">
        <v>924</v>
      </c>
      <c r="B188" s="7">
        <v>1604151</v>
      </c>
      <c r="C188" s="7">
        <v>1604151</v>
      </c>
      <c r="D188" s="7">
        <v>1604151</v>
      </c>
      <c r="E188" s="7">
        <v>0</v>
      </c>
    </row>
    <row r="189" spans="1:5">
      <c r="A189" s="58" t="s">
        <v>1034</v>
      </c>
      <c r="B189" s="7">
        <v>1575845</v>
      </c>
      <c r="C189" s="7">
        <v>1575844.64</v>
      </c>
      <c r="D189" s="7">
        <v>1575844.64</v>
      </c>
      <c r="E189" s="7">
        <v>0</v>
      </c>
    </row>
    <row r="190" spans="1:5">
      <c r="A190" s="58" t="s">
        <v>659</v>
      </c>
      <c r="B190" s="7">
        <v>1500000</v>
      </c>
      <c r="C190" s="7">
        <v>1500000</v>
      </c>
      <c r="D190" s="7">
        <v>0</v>
      </c>
      <c r="E190" s="7">
        <v>1500000</v>
      </c>
    </row>
    <row r="191" spans="1:5">
      <c r="A191" s="58" t="s">
        <v>897</v>
      </c>
      <c r="B191" s="7">
        <v>1500000</v>
      </c>
      <c r="C191" s="7">
        <v>1500000</v>
      </c>
      <c r="D191" s="7">
        <v>0</v>
      </c>
      <c r="E191" s="7">
        <v>1500000</v>
      </c>
    </row>
    <row r="192" spans="1:5">
      <c r="A192" s="58" t="s">
        <v>1253</v>
      </c>
      <c r="B192" s="7">
        <v>1500000</v>
      </c>
      <c r="C192" s="7">
        <v>1500000</v>
      </c>
      <c r="D192" s="7">
        <v>0</v>
      </c>
      <c r="E192" s="7">
        <v>1500000</v>
      </c>
    </row>
    <row r="193" spans="1:5">
      <c r="A193" s="58" t="s">
        <v>1044</v>
      </c>
      <c r="B193" s="7">
        <v>1451761</v>
      </c>
      <c r="C193" s="7">
        <v>1451759.74</v>
      </c>
      <c r="D193" s="7">
        <v>1451759.74</v>
      </c>
      <c r="E193" s="7">
        <v>0</v>
      </c>
    </row>
    <row r="194" spans="1:5">
      <c r="A194" s="58" t="s">
        <v>680</v>
      </c>
      <c r="B194" s="7">
        <v>1351989</v>
      </c>
      <c r="C194" s="7">
        <v>1351989</v>
      </c>
      <c r="D194" s="7">
        <v>1351989</v>
      </c>
      <c r="E194" s="7">
        <v>0</v>
      </c>
    </row>
    <row r="195" spans="1:5">
      <c r="A195" s="58" t="s">
        <v>1022</v>
      </c>
      <c r="B195" s="7">
        <v>1343380</v>
      </c>
      <c r="C195" s="7">
        <v>1343376.95</v>
      </c>
      <c r="D195" s="7">
        <v>1343376.95</v>
      </c>
      <c r="E195" s="7">
        <v>0</v>
      </c>
    </row>
    <row r="196" spans="1:5">
      <c r="A196" s="58" t="s">
        <v>148</v>
      </c>
      <c r="B196" s="7">
        <v>1266280</v>
      </c>
      <c r="C196" s="7">
        <v>1266280</v>
      </c>
      <c r="D196" s="7">
        <v>1266280</v>
      </c>
      <c r="E196" s="7">
        <v>0</v>
      </c>
    </row>
    <row r="197" spans="1:5">
      <c r="A197" s="58" t="s">
        <v>755</v>
      </c>
      <c r="B197" s="7">
        <v>1190212</v>
      </c>
      <c r="C197" s="7">
        <v>1190212</v>
      </c>
      <c r="D197" s="7">
        <v>155082.6</v>
      </c>
      <c r="E197" s="7">
        <v>1035129.4</v>
      </c>
    </row>
    <row r="198" spans="1:5">
      <c r="A198" s="58" t="s">
        <v>906</v>
      </c>
      <c r="B198" s="7">
        <v>1057482</v>
      </c>
      <c r="C198" s="7">
        <v>1057479.74</v>
      </c>
      <c r="D198" s="7">
        <v>1057479.74</v>
      </c>
      <c r="E198" s="7">
        <v>0</v>
      </c>
    </row>
    <row r="199" spans="1:5">
      <c r="A199" s="58" t="s">
        <v>1243</v>
      </c>
      <c r="B199" s="7">
        <v>1000000</v>
      </c>
      <c r="C199" s="7">
        <v>1000000</v>
      </c>
      <c r="D199" s="7">
        <v>0</v>
      </c>
      <c r="E199" s="7">
        <v>1000000</v>
      </c>
    </row>
    <row r="200" spans="1:5">
      <c r="A200" s="58" t="s">
        <v>901</v>
      </c>
      <c r="B200" s="7">
        <v>1000000</v>
      </c>
      <c r="C200" s="7">
        <v>1000000</v>
      </c>
      <c r="D200" s="7">
        <v>1000000</v>
      </c>
      <c r="E200" s="7">
        <v>0</v>
      </c>
    </row>
    <row r="201" spans="1:5">
      <c r="A201" s="58" t="s">
        <v>1249</v>
      </c>
      <c r="B201" s="7">
        <v>1000000</v>
      </c>
      <c r="C201" s="7">
        <v>1000000</v>
      </c>
      <c r="D201" s="7">
        <v>0</v>
      </c>
      <c r="E201" s="7">
        <v>1000000</v>
      </c>
    </row>
    <row r="202" spans="1:5">
      <c r="A202" s="58" t="s">
        <v>904</v>
      </c>
      <c r="B202" s="7">
        <v>1000000</v>
      </c>
      <c r="C202" s="7">
        <v>1000000</v>
      </c>
      <c r="D202" s="7">
        <v>1000000</v>
      </c>
      <c r="E202" s="7">
        <v>0</v>
      </c>
    </row>
    <row r="203" spans="1:5">
      <c r="A203" s="58" t="s">
        <v>814</v>
      </c>
      <c r="B203" s="7">
        <v>1000000</v>
      </c>
      <c r="C203" s="7">
        <v>1000000</v>
      </c>
      <c r="D203" s="7">
        <v>0</v>
      </c>
      <c r="E203" s="7">
        <v>1000000</v>
      </c>
    </row>
    <row r="204" spans="1:5">
      <c r="A204" s="58" t="s">
        <v>1258</v>
      </c>
      <c r="B204" s="7">
        <v>1000000</v>
      </c>
      <c r="C204" s="7">
        <v>1000000</v>
      </c>
      <c r="D204" s="7">
        <v>0</v>
      </c>
      <c r="E204" s="7">
        <v>1000000</v>
      </c>
    </row>
    <row r="205" spans="1:5">
      <c r="A205" s="58" t="s">
        <v>811</v>
      </c>
      <c r="B205" s="7">
        <v>1000000</v>
      </c>
      <c r="C205" s="7">
        <v>1000000</v>
      </c>
      <c r="D205" s="7">
        <v>0</v>
      </c>
      <c r="E205" s="7">
        <v>1000000</v>
      </c>
    </row>
    <row r="206" spans="1:5">
      <c r="A206" s="58" t="s">
        <v>944</v>
      </c>
      <c r="B206" s="7">
        <v>1000000</v>
      </c>
      <c r="C206" s="7">
        <v>1000000</v>
      </c>
      <c r="D206" s="7">
        <v>0</v>
      </c>
      <c r="E206" s="7">
        <v>1000000</v>
      </c>
    </row>
    <row r="207" spans="1:5">
      <c r="A207" s="58" t="s">
        <v>1292</v>
      </c>
      <c r="B207" s="7">
        <v>1000000</v>
      </c>
      <c r="C207" s="7">
        <v>1000000</v>
      </c>
      <c r="D207" s="7">
        <v>0</v>
      </c>
      <c r="E207" s="7">
        <v>1000000</v>
      </c>
    </row>
    <row r="208" spans="1:5">
      <c r="A208" s="58" t="s">
        <v>1012</v>
      </c>
      <c r="B208" s="7">
        <v>850000</v>
      </c>
      <c r="C208" s="7">
        <v>850000</v>
      </c>
      <c r="D208" s="7">
        <v>850000</v>
      </c>
      <c r="E208" s="7">
        <v>0</v>
      </c>
    </row>
    <row r="209" spans="1:5">
      <c r="A209" s="58" t="s">
        <v>696</v>
      </c>
      <c r="B209" s="7">
        <v>840717</v>
      </c>
      <c r="C209" s="7">
        <v>840716.71</v>
      </c>
      <c r="D209" s="7">
        <v>840716.71</v>
      </c>
      <c r="E209" s="7">
        <v>0</v>
      </c>
    </row>
    <row r="210" spans="1:5">
      <c r="A210" s="58" t="s">
        <v>1281</v>
      </c>
      <c r="B210" s="7">
        <v>800000</v>
      </c>
      <c r="C210" s="7">
        <v>800000</v>
      </c>
      <c r="D210" s="7">
        <v>0</v>
      </c>
      <c r="E210" s="7">
        <v>800000</v>
      </c>
    </row>
    <row r="211" spans="1:5">
      <c r="A211" s="58" t="s">
        <v>716</v>
      </c>
      <c r="B211" s="7">
        <v>776406</v>
      </c>
      <c r="C211" s="7">
        <v>758775</v>
      </c>
      <c r="D211" s="7">
        <v>110082.46</v>
      </c>
      <c r="E211" s="7">
        <v>648692.54</v>
      </c>
    </row>
    <row r="212" spans="1:5">
      <c r="A212" s="58" t="s">
        <v>1031</v>
      </c>
      <c r="B212" s="7">
        <v>725447</v>
      </c>
      <c r="C212" s="7">
        <v>725444.68</v>
      </c>
      <c r="D212" s="7">
        <v>725444.68</v>
      </c>
      <c r="E212" s="7">
        <v>0</v>
      </c>
    </row>
    <row r="213" spans="1:5">
      <c r="A213" s="58" t="s">
        <v>947</v>
      </c>
      <c r="B213" s="7">
        <v>859000</v>
      </c>
      <c r="C213" s="7">
        <v>646462.44999999995</v>
      </c>
      <c r="D213" s="7">
        <v>646462.44999999995</v>
      </c>
      <c r="E213" s="7">
        <v>0</v>
      </c>
    </row>
    <row r="214" spans="1:5">
      <c r="A214" s="58" t="s">
        <v>667</v>
      </c>
      <c r="B214" s="7">
        <v>608435</v>
      </c>
      <c r="C214" s="7">
        <v>608435</v>
      </c>
      <c r="D214" s="7">
        <v>68896.7</v>
      </c>
      <c r="E214" s="7">
        <v>539538.30000000005</v>
      </c>
    </row>
    <row r="215" spans="1:5">
      <c r="A215" s="58" t="s">
        <v>1006</v>
      </c>
      <c r="B215" s="7">
        <v>500000</v>
      </c>
      <c r="C215" s="7">
        <v>500000</v>
      </c>
      <c r="D215" s="7">
        <v>500000</v>
      </c>
      <c r="E215" s="7">
        <v>0</v>
      </c>
    </row>
    <row r="216" spans="1:5">
      <c r="A216" s="58" t="s">
        <v>700</v>
      </c>
      <c r="B216" s="7">
        <v>500000</v>
      </c>
      <c r="C216" s="7">
        <v>500000</v>
      </c>
      <c r="D216" s="7">
        <v>0</v>
      </c>
      <c r="E216" s="7">
        <v>500000</v>
      </c>
    </row>
    <row r="217" spans="1:5">
      <c r="A217" s="58" t="s">
        <v>666</v>
      </c>
      <c r="B217" s="7">
        <v>500000</v>
      </c>
      <c r="C217" s="7">
        <v>499998</v>
      </c>
      <c r="D217" s="7">
        <v>499998</v>
      </c>
      <c r="E217" s="7">
        <v>0</v>
      </c>
    </row>
    <row r="218" spans="1:5">
      <c r="A218" s="58" t="s">
        <v>941</v>
      </c>
      <c r="B218" s="7">
        <v>492392</v>
      </c>
      <c r="C218" s="7">
        <v>492390.46</v>
      </c>
      <c r="D218" s="7">
        <v>312388.46000000002</v>
      </c>
      <c r="E218" s="7">
        <v>180002</v>
      </c>
    </row>
    <row r="219" spans="1:5">
      <c r="A219" s="58" t="s">
        <v>805</v>
      </c>
      <c r="B219" s="7">
        <v>5264849</v>
      </c>
      <c r="C219" s="7">
        <v>434168.85</v>
      </c>
      <c r="D219" s="7">
        <v>434168.85</v>
      </c>
      <c r="E219" s="7">
        <v>0</v>
      </c>
    </row>
    <row r="220" spans="1:5">
      <c r="A220" s="58" t="s">
        <v>999</v>
      </c>
      <c r="B220" s="7">
        <v>373812</v>
      </c>
      <c r="C220" s="7">
        <v>373811.68</v>
      </c>
      <c r="D220" s="7">
        <v>373811.68</v>
      </c>
      <c r="E220" s="7">
        <v>0</v>
      </c>
    </row>
    <row r="221" spans="1:5">
      <c r="A221" s="58" t="s">
        <v>1250</v>
      </c>
      <c r="B221" s="7">
        <v>300000</v>
      </c>
      <c r="C221" s="7">
        <v>300000</v>
      </c>
      <c r="D221" s="7">
        <v>300000</v>
      </c>
      <c r="E221" s="7">
        <v>0</v>
      </c>
    </row>
    <row r="222" spans="1:5">
      <c r="A222" s="58" t="s">
        <v>706</v>
      </c>
      <c r="B222" s="7">
        <v>275525</v>
      </c>
      <c r="C222" s="7">
        <v>275515.15000000002</v>
      </c>
      <c r="D222" s="7">
        <v>275515.15000000002</v>
      </c>
      <c r="E222" s="7">
        <v>0</v>
      </c>
    </row>
    <row r="223" spans="1:5">
      <c r="A223" s="58" t="s">
        <v>1291</v>
      </c>
      <c r="B223" s="7">
        <v>250000</v>
      </c>
      <c r="C223" s="7">
        <v>250000</v>
      </c>
      <c r="D223" s="7">
        <v>0</v>
      </c>
      <c r="E223" s="7">
        <v>250000</v>
      </c>
    </row>
    <row r="224" spans="1:5">
      <c r="A224" s="58" t="s">
        <v>753</v>
      </c>
      <c r="B224" s="7">
        <v>240292</v>
      </c>
      <c r="C224" s="7">
        <v>240292</v>
      </c>
      <c r="D224" s="7">
        <v>190292</v>
      </c>
      <c r="E224" s="7">
        <v>50000</v>
      </c>
    </row>
    <row r="225" spans="1:5">
      <c r="A225" s="58" t="s">
        <v>993</v>
      </c>
      <c r="B225" s="7">
        <v>227722</v>
      </c>
      <c r="C225" s="7">
        <v>227721.16</v>
      </c>
      <c r="D225" s="7">
        <v>227721.16</v>
      </c>
      <c r="E225" s="7">
        <v>0</v>
      </c>
    </row>
    <row r="226" spans="1:5">
      <c r="A226" s="58" t="s">
        <v>1037</v>
      </c>
      <c r="B226" s="7">
        <v>215173</v>
      </c>
      <c r="C226" s="7">
        <v>215172.94</v>
      </c>
      <c r="D226" s="7">
        <v>215172.94</v>
      </c>
      <c r="E226" s="7">
        <v>0</v>
      </c>
    </row>
    <row r="227" spans="1:5">
      <c r="A227" s="58" t="s">
        <v>890</v>
      </c>
      <c r="B227" s="7">
        <v>200079</v>
      </c>
      <c r="C227" s="7">
        <v>200079</v>
      </c>
      <c r="D227" s="7">
        <v>0</v>
      </c>
      <c r="E227" s="7">
        <v>200079</v>
      </c>
    </row>
    <row r="228" spans="1:5">
      <c r="A228" s="58" t="s">
        <v>892</v>
      </c>
      <c r="B228" s="7">
        <v>183548</v>
      </c>
      <c r="C228" s="7">
        <v>183547.32</v>
      </c>
      <c r="D228" s="7">
        <v>183346.76</v>
      </c>
      <c r="E228" s="7">
        <v>200.56</v>
      </c>
    </row>
    <row r="229" spans="1:5">
      <c r="A229" s="58" t="s">
        <v>662</v>
      </c>
      <c r="B229" s="7">
        <v>179497</v>
      </c>
      <c r="C229" s="7">
        <v>179497</v>
      </c>
      <c r="D229" s="7">
        <v>178130</v>
      </c>
      <c r="E229" s="7">
        <v>1367</v>
      </c>
    </row>
    <row r="230" spans="1:5">
      <c r="A230" s="58" t="s">
        <v>1005</v>
      </c>
      <c r="B230" s="7">
        <v>167067</v>
      </c>
      <c r="C230" s="7">
        <v>167066.04</v>
      </c>
      <c r="D230" s="7">
        <v>167066.04</v>
      </c>
      <c r="E230" s="7">
        <v>0</v>
      </c>
    </row>
    <row r="231" spans="1:5">
      <c r="A231" s="58" t="s">
        <v>808</v>
      </c>
      <c r="B231" s="7">
        <v>138500</v>
      </c>
      <c r="C231" s="7">
        <v>138500</v>
      </c>
      <c r="D231" s="7">
        <v>138498</v>
      </c>
      <c r="E231" s="7">
        <v>2</v>
      </c>
    </row>
    <row r="232" spans="1:5">
      <c r="A232" s="58" t="s">
        <v>815</v>
      </c>
      <c r="B232" s="7">
        <v>110000</v>
      </c>
      <c r="C232" s="7">
        <v>107903.8</v>
      </c>
      <c r="D232" s="7">
        <v>0</v>
      </c>
      <c r="E232" s="7">
        <v>107903.8</v>
      </c>
    </row>
    <row r="233" spans="1:5">
      <c r="A233" s="58" t="s">
        <v>816</v>
      </c>
      <c r="B233" s="7">
        <v>105908</v>
      </c>
      <c r="C233" s="7">
        <v>105907.12</v>
      </c>
      <c r="D233" s="7">
        <v>105907.12</v>
      </c>
      <c r="E233" s="7">
        <v>0</v>
      </c>
    </row>
    <row r="234" spans="1:5">
      <c r="A234" s="58" t="s">
        <v>191</v>
      </c>
      <c r="B234" s="7">
        <v>100000</v>
      </c>
      <c r="C234" s="7">
        <v>100000</v>
      </c>
      <c r="D234" s="7">
        <v>100000</v>
      </c>
      <c r="E234" s="7">
        <v>0</v>
      </c>
    </row>
    <row r="235" spans="1:5">
      <c r="A235" s="58" t="s">
        <v>1286</v>
      </c>
      <c r="B235" s="7">
        <v>90284</v>
      </c>
      <c r="C235" s="7">
        <v>90283.54</v>
      </c>
      <c r="D235" s="7">
        <v>90283.54</v>
      </c>
      <c r="E235" s="7">
        <v>0</v>
      </c>
    </row>
    <row r="236" spans="1:5">
      <c r="A236" s="58" t="s">
        <v>1290</v>
      </c>
      <c r="B236" s="7">
        <v>50000</v>
      </c>
      <c r="C236" s="7">
        <v>50000</v>
      </c>
      <c r="D236" s="7">
        <v>0</v>
      </c>
      <c r="E236" s="7">
        <v>50000</v>
      </c>
    </row>
    <row r="237" spans="1:5">
      <c r="A237" s="58" t="s">
        <v>1025</v>
      </c>
      <c r="B237" s="7">
        <v>2646927</v>
      </c>
      <c r="C237" s="7">
        <v>46926.14</v>
      </c>
      <c r="D237" s="7">
        <v>46926.14</v>
      </c>
      <c r="E237" s="7">
        <v>0</v>
      </c>
    </row>
    <row r="238" spans="1:5">
      <c r="A238" s="58" t="s">
        <v>1004</v>
      </c>
      <c r="B238" s="7">
        <v>41610</v>
      </c>
      <c r="C238" s="7">
        <v>41609.58</v>
      </c>
      <c r="D238" s="7">
        <v>41609.58</v>
      </c>
      <c r="E238" s="7">
        <v>0</v>
      </c>
    </row>
    <row r="239" spans="1:5">
      <c r="A239" s="58" t="s">
        <v>1288</v>
      </c>
      <c r="B239" s="7">
        <v>40105</v>
      </c>
      <c r="C239" s="7">
        <v>40105</v>
      </c>
      <c r="D239" s="7">
        <v>40105</v>
      </c>
      <c r="E239" s="7">
        <v>0</v>
      </c>
    </row>
    <row r="240" spans="1:5">
      <c r="A240" s="58" t="s">
        <v>893</v>
      </c>
      <c r="B240" s="7">
        <v>30168</v>
      </c>
      <c r="C240" s="7">
        <v>30167.9</v>
      </c>
      <c r="D240" s="7">
        <v>30162.9</v>
      </c>
      <c r="E240" s="7">
        <v>5</v>
      </c>
    </row>
    <row r="241" spans="1:5">
      <c r="A241" s="58" t="s">
        <v>1001</v>
      </c>
      <c r="B241" s="7">
        <v>18274</v>
      </c>
      <c r="C241" s="7">
        <v>18273.5</v>
      </c>
      <c r="D241" s="7">
        <v>18273.5</v>
      </c>
      <c r="E241" s="7">
        <v>0</v>
      </c>
    </row>
    <row r="242" spans="1:5">
      <c r="A242" s="58" t="s">
        <v>1274</v>
      </c>
      <c r="B242" s="7">
        <v>15549</v>
      </c>
      <c r="C242" s="7">
        <v>15548.15</v>
      </c>
      <c r="D242" s="7">
        <v>15548.15</v>
      </c>
      <c r="E242" s="7">
        <v>0</v>
      </c>
    </row>
    <row r="243" spans="1:5">
      <c r="A243" s="58" t="s">
        <v>1003</v>
      </c>
      <c r="B243" s="7">
        <v>8578</v>
      </c>
      <c r="C243" s="7">
        <v>8577.26</v>
      </c>
      <c r="D243" s="7">
        <v>8577.26</v>
      </c>
      <c r="E243" s="7">
        <v>0</v>
      </c>
    </row>
    <row r="244" spans="1:5">
      <c r="A244" s="58" t="s">
        <v>1002</v>
      </c>
      <c r="B244" s="7">
        <v>4906</v>
      </c>
      <c r="C244" s="7">
        <v>4905.12</v>
      </c>
      <c r="D244" s="7">
        <v>4695.12</v>
      </c>
      <c r="E244" s="7">
        <v>210</v>
      </c>
    </row>
    <row r="245" spans="1:5">
      <c r="A245" s="58" t="s">
        <v>660</v>
      </c>
      <c r="B245" s="7">
        <v>3102787</v>
      </c>
      <c r="C245" s="7">
        <v>0</v>
      </c>
      <c r="D245" s="7">
        <v>0</v>
      </c>
      <c r="E245" s="7">
        <v>0</v>
      </c>
    </row>
    <row r="246" spans="1:5">
      <c r="A246" s="58" t="s">
        <v>887</v>
      </c>
      <c r="B246" s="7">
        <v>0</v>
      </c>
      <c r="C246" s="7">
        <v>0</v>
      </c>
      <c r="D246" s="7">
        <v>0</v>
      </c>
      <c r="E246" s="7">
        <v>0</v>
      </c>
    </row>
    <row r="247" spans="1:5">
      <c r="A247" s="58" t="s">
        <v>668</v>
      </c>
      <c r="B247" s="7">
        <v>0</v>
      </c>
      <c r="C247" s="7">
        <v>0</v>
      </c>
      <c r="D247" s="7">
        <v>0</v>
      </c>
      <c r="E247" s="7">
        <v>0</v>
      </c>
    </row>
    <row r="248" spans="1:5">
      <c r="A248" s="58" t="s">
        <v>1241</v>
      </c>
      <c r="B248" s="7">
        <v>0</v>
      </c>
      <c r="C248" s="7">
        <v>0</v>
      </c>
      <c r="D248" s="7">
        <v>0</v>
      </c>
      <c r="E248" s="7">
        <v>0</v>
      </c>
    </row>
    <row r="249" spans="1:5">
      <c r="A249" s="58" t="s">
        <v>998</v>
      </c>
      <c r="B249" s="7">
        <v>38</v>
      </c>
      <c r="C249" s="7">
        <v>0</v>
      </c>
      <c r="D249" s="7">
        <v>0</v>
      </c>
      <c r="E249" s="7">
        <v>0</v>
      </c>
    </row>
    <row r="250" spans="1:5">
      <c r="A250" s="58" t="s">
        <v>675</v>
      </c>
      <c r="B250" s="7">
        <v>0</v>
      </c>
      <c r="C250" s="7">
        <v>0</v>
      </c>
      <c r="D250" s="7">
        <v>0</v>
      </c>
      <c r="E250" s="7">
        <v>0</v>
      </c>
    </row>
    <row r="251" spans="1:5">
      <c r="A251" s="58" t="s">
        <v>676</v>
      </c>
      <c r="B251" s="7">
        <v>0</v>
      </c>
      <c r="C251" s="7">
        <v>0</v>
      </c>
      <c r="D251" s="7">
        <v>0</v>
      </c>
      <c r="E251" s="7">
        <v>0</v>
      </c>
    </row>
    <row r="252" spans="1:5">
      <c r="A252" s="58" t="s">
        <v>678</v>
      </c>
      <c r="B252" s="7">
        <v>0</v>
      </c>
      <c r="C252" s="7">
        <v>0</v>
      </c>
      <c r="D252" s="7">
        <v>0</v>
      </c>
      <c r="E252" s="7">
        <v>0</v>
      </c>
    </row>
    <row r="253" spans="1:5">
      <c r="A253" s="58" t="s">
        <v>679</v>
      </c>
      <c r="B253" s="7">
        <v>0</v>
      </c>
      <c r="C253" s="7">
        <v>0</v>
      </c>
      <c r="D253" s="7">
        <v>0</v>
      </c>
      <c r="E253" s="7">
        <v>0</v>
      </c>
    </row>
    <row r="254" spans="1:5">
      <c r="A254" s="58" t="s">
        <v>894</v>
      </c>
      <c r="B254" s="7">
        <v>0</v>
      </c>
      <c r="C254" s="7">
        <v>0</v>
      </c>
      <c r="D254" s="7">
        <v>0</v>
      </c>
      <c r="E254" s="7">
        <v>0</v>
      </c>
    </row>
    <row r="255" spans="1:5">
      <c r="A255" s="58" t="s">
        <v>1248</v>
      </c>
      <c r="B255" s="7">
        <v>0</v>
      </c>
      <c r="C255" s="7">
        <v>0</v>
      </c>
      <c r="D255" s="7">
        <v>0</v>
      </c>
      <c r="E255" s="7">
        <v>0</v>
      </c>
    </row>
    <row r="256" spans="1:5">
      <c r="A256" s="58" t="s">
        <v>900</v>
      </c>
      <c r="B256" s="7">
        <v>0</v>
      </c>
      <c r="C256" s="7">
        <v>0</v>
      </c>
      <c r="D256" s="7">
        <v>0</v>
      </c>
      <c r="E256" s="7">
        <v>0</v>
      </c>
    </row>
    <row r="257" spans="1:5">
      <c r="A257" s="58" t="s">
        <v>902</v>
      </c>
      <c r="B257" s="7">
        <v>0</v>
      </c>
      <c r="C257" s="7">
        <v>0</v>
      </c>
      <c r="D257" s="7">
        <v>0</v>
      </c>
      <c r="E257" s="7">
        <v>0</v>
      </c>
    </row>
    <row r="258" spans="1:5">
      <c r="A258" s="58" t="s">
        <v>903</v>
      </c>
      <c r="B258" s="7">
        <v>0</v>
      </c>
      <c r="C258" s="7">
        <v>0</v>
      </c>
      <c r="D258" s="7">
        <v>0</v>
      </c>
      <c r="E258" s="7">
        <v>0</v>
      </c>
    </row>
    <row r="259" spans="1:5">
      <c r="A259" s="58" t="s">
        <v>682</v>
      </c>
      <c r="B259" s="7">
        <v>0</v>
      </c>
      <c r="C259" s="7">
        <v>0</v>
      </c>
      <c r="D259" s="7">
        <v>0</v>
      </c>
      <c r="E259" s="7">
        <v>0</v>
      </c>
    </row>
    <row r="260" spans="1:5">
      <c r="A260" s="58" t="s">
        <v>1019</v>
      </c>
      <c r="B260" s="7">
        <v>0</v>
      </c>
      <c r="C260" s="7">
        <v>0</v>
      </c>
      <c r="D260" s="7">
        <v>0</v>
      </c>
      <c r="E260" s="7">
        <v>0</v>
      </c>
    </row>
    <row r="261" spans="1:5">
      <c r="A261" s="58" t="s">
        <v>912</v>
      </c>
      <c r="B261" s="7">
        <v>0</v>
      </c>
      <c r="C261" s="7">
        <v>0</v>
      </c>
      <c r="D261" s="7">
        <v>0</v>
      </c>
      <c r="E261" s="7">
        <v>0</v>
      </c>
    </row>
    <row r="262" spans="1:5">
      <c r="A262" s="58" t="s">
        <v>685</v>
      </c>
      <c r="B262" s="7">
        <v>0</v>
      </c>
      <c r="C262" s="7">
        <v>0</v>
      </c>
      <c r="D262" s="7">
        <v>0</v>
      </c>
      <c r="E262" s="7">
        <v>0</v>
      </c>
    </row>
    <row r="263" spans="1:5">
      <c r="A263" s="58" t="s">
        <v>489</v>
      </c>
      <c r="B263" s="7">
        <v>88148</v>
      </c>
      <c r="C263" s="7">
        <v>0</v>
      </c>
      <c r="D263" s="7">
        <v>0</v>
      </c>
      <c r="E263" s="7">
        <v>0</v>
      </c>
    </row>
    <row r="264" spans="1:5">
      <c r="A264" s="58" t="s">
        <v>688</v>
      </c>
      <c r="B264" s="7">
        <v>0</v>
      </c>
      <c r="C264" s="7">
        <v>0</v>
      </c>
      <c r="D264" s="7">
        <v>0</v>
      </c>
      <c r="E264" s="7">
        <v>0</v>
      </c>
    </row>
    <row r="265" spans="1:5">
      <c r="A265" s="58" t="s">
        <v>690</v>
      </c>
      <c r="B265" s="7">
        <v>589805</v>
      </c>
      <c r="C265" s="7">
        <v>0</v>
      </c>
      <c r="D265" s="7">
        <v>0</v>
      </c>
      <c r="E265" s="7">
        <v>0</v>
      </c>
    </row>
    <row r="266" spans="1:5">
      <c r="A266" s="58" t="s">
        <v>809</v>
      </c>
      <c r="B266" s="7">
        <v>0</v>
      </c>
      <c r="C266" s="7">
        <v>0</v>
      </c>
      <c r="D266" s="7">
        <v>0</v>
      </c>
      <c r="E266" s="7">
        <v>0</v>
      </c>
    </row>
    <row r="267" spans="1:5">
      <c r="A267" s="58" t="s">
        <v>913</v>
      </c>
      <c r="B267" s="7">
        <v>0</v>
      </c>
      <c r="C267" s="7">
        <v>0</v>
      </c>
      <c r="D267" s="7">
        <v>0</v>
      </c>
      <c r="E267" s="7">
        <v>0</v>
      </c>
    </row>
    <row r="268" spans="1:5">
      <c r="A268" s="58" t="s">
        <v>698</v>
      </c>
      <c r="B268" s="7">
        <v>0</v>
      </c>
      <c r="C268" s="7">
        <v>0</v>
      </c>
      <c r="D268" s="7">
        <v>0</v>
      </c>
      <c r="E268" s="7">
        <v>0</v>
      </c>
    </row>
    <row r="269" spans="1:5">
      <c r="A269" s="58" t="s">
        <v>699</v>
      </c>
      <c r="B269" s="7">
        <v>0</v>
      </c>
      <c r="C269" s="7">
        <v>0</v>
      </c>
      <c r="D269" s="7">
        <v>0</v>
      </c>
      <c r="E269" s="7">
        <v>0</v>
      </c>
    </row>
    <row r="270" spans="1:5">
      <c r="A270" s="58" t="s">
        <v>914</v>
      </c>
      <c r="B270" s="7">
        <v>0</v>
      </c>
      <c r="C270" s="7">
        <v>0</v>
      </c>
      <c r="D270" s="7">
        <v>0</v>
      </c>
      <c r="E270" s="7">
        <v>0</v>
      </c>
    </row>
    <row r="271" spans="1:5">
      <c r="A271" s="58" t="s">
        <v>915</v>
      </c>
      <c r="B271" s="7">
        <v>0</v>
      </c>
      <c r="C271" s="7">
        <v>0</v>
      </c>
      <c r="D271" s="7">
        <v>0</v>
      </c>
      <c r="E271" s="7">
        <v>0</v>
      </c>
    </row>
    <row r="272" spans="1:5">
      <c r="A272" s="58" t="s">
        <v>918</v>
      </c>
      <c r="B272" s="7">
        <v>0</v>
      </c>
      <c r="C272" s="7">
        <v>0</v>
      </c>
      <c r="D272" s="7">
        <v>0</v>
      </c>
      <c r="E272" s="7">
        <v>0</v>
      </c>
    </row>
    <row r="273" spans="1:5">
      <c r="A273" s="58" t="s">
        <v>712</v>
      </c>
      <c r="B273" s="7">
        <v>0</v>
      </c>
      <c r="C273" s="7">
        <v>0</v>
      </c>
      <c r="D273" s="7">
        <v>0</v>
      </c>
      <c r="E273" s="7">
        <v>0</v>
      </c>
    </row>
    <row r="274" spans="1:5">
      <c r="A274" s="58" t="s">
        <v>720</v>
      </c>
      <c r="B274" s="7">
        <v>0</v>
      </c>
      <c r="C274" s="7">
        <v>0</v>
      </c>
      <c r="D274" s="7">
        <v>0</v>
      </c>
      <c r="E274" s="7">
        <v>0</v>
      </c>
    </row>
    <row r="275" spans="1:5">
      <c r="A275" s="58" t="s">
        <v>722</v>
      </c>
      <c r="B275" s="7">
        <v>0</v>
      </c>
      <c r="C275" s="7">
        <v>0</v>
      </c>
      <c r="D275" s="7">
        <v>0</v>
      </c>
      <c r="E275" s="7">
        <v>0</v>
      </c>
    </row>
    <row r="276" spans="1:5">
      <c r="A276" s="58" t="s">
        <v>1264</v>
      </c>
      <c r="B276" s="7">
        <v>5000000</v>
      </c>
      <c r="C276" s="7">
        <v>0</v>
      </c>
      <c r="D276" s="7">
        <v>0</v>
      </c>
      <c r="E276" s="7">
        <v>0</v>
      </c>
    </row>
    <row r="277" spans="1:5">
      <c r="A277" s="58" t="s">
        <v>921</v>
      </c>
      <c r="B277" s="7">
        <v>0</v>
      </c>
      <c r="C277" s="7">
        <v>0</v>
      </c>
      <c r="D277" s="7">
        <v>0</v>
      </c>
      <c r="E277" s="7">
        <v>0</v>
      </c>
    </row>
    <row r="278" spans="1:5">
      <c r="A278" s="58" t="s">
        <v>922</v>
      </c>
      <c r="B278" s="7">
        <v>0</v>
      </c>
      <c r="C278" s="7">
        <v>0</v>
      </c>
      <c r="D278" s="7">
        <v>0</v>
      </c>
      <c r="E278" s="7">
        <v>0</v>
      </c>
    </row>
    <row r="279" spans="1:5">
      <c r="A279" s="58" t="s">
        <v>923</v>
      </c>
      <c r="B279" s="7">
        <v>464838.07</v>
      </c>
      <c r="C279" s="7">
        <v>0</v>
      </c>
      <c r="D279" s="7">
        <v>0</v>
      </c>
      <c r="E279" s="7">
        <v>0</v>
      </c>
    </row>
    <row r="280" spans="1:5">
      <c r="A280" s="58" t="s">
        <v>726</v>
      </c>
      <c r="B280" s="7">
        <v>0</v>
      </c>
      <c r="C280" s="7">
        <v>0</v>
      </c>
      <c r="D280" s="7">
        <v>0</v>
      </c>
      <c r="E280" s="7">
        <v>0</v>
      </c>
    </row>
    <row r="281" spans="1:5">
      <c r="A281" s="58" t="s">
        <v>731</v>
      </c>
      <c r="B281" s="7">
        <v>0</v>
      </c>
      <c r="C281" s="7">
        <v>0</v>
      </c>
      <c r="D281" s="7">
        <v>0</v>
      </c>
      <c r="E281" s="7">
        <v>0</v>
      </c>
    </row>
    <row r="282" spans="1:5">
      <c r="A282" s="58" t="s">
        <v>926</v>
      </c>
      <c r="B282" s="7">
        <v>0</v>
      </c>
      <c r="C282" s="7">
        <v>0</v>
      </c>
      <c r="D282" s="7">
        <v>0</v>
      </c>
      <c r="E282" s="7">
        <v>0</v>
      </c>
    </row>
    <row r="283" spans="1:5">
      <c r="A283" s="58" t="s">
        <v>928</v>
      </c>
      <c r="B283" s="7">
        <v>0</v>
      </c>
      <c r="C283" s="7">
        <v>0</v>
      </c>
      <c r="D283" s="7">
        <v>0</v>
      </c>
      <c r="E283" s="7">
        <v>0</v>
      </c>
    </row>
    <row r="284" spans="1:5">
      <c r="A284" s="58" t="s">
        <v>733</v>
      </c>
      <c r="B284" s="7">
        <v>0</v>
      </c>
      <c r="C284" s="7">
        <v>0</v>
      </c>
      <c r="D284" s="7">
        <v>0</v>
      </c>
      <c r="E284" s="7">
        <v>0</v>
      </c>
    </row>
    <row r="285" spans="1:5">
      <c r="A285" s="58" t="s">
        <v>734</v>
      </c>
      <c r="B285" s="7">
        <v>0</v>
      </c>
      <c r="C285" s="7">
        <v>0</v>
      </c>
      <c r="D285" s="7">
        <v>0</v>
      </c>
      <c r="E285" s="7">
        <v>0</v>
      </c>
    </row>
    <row r="286" spans="1:5">
      <c r="A286" s="58" t="s">
        <v>796</v>
      </c>
      <c r="B286" s="7">
        <v>0</v>
      </c>
      <c r="C286" s="7">
        <v>0</v>
      </c>
      <c r="D286" s="7">
        <v>0</v>
      </c>
      <c r="E286" s="7">
        <v>0</v>
      </c>
    </row>
    <row r="287" spans="1:5">
      <c r="A287" s="58" t="s">
        <v>736</v>
      </c>
      <c r="B287" s="7">
        <v>0</v>
      </c>
      <c r="C287" s="7">
        <v>0</v>
      </c>
      <c r="D287" s="7">
        <v>0</v>
      </c>
      <c r="E287" s="7">
        <v>0</v>
      </c>
    </row>
    <row r="288" spans="1:5">
      <c r="A288" s="58" t="s">
        <v>737</v>
      </c>
      <c r="B288" s="7">
        <v>0</v>
      </c>
      <c r="C288" s="7">
        <v>0</v>
      </c>
      <c r="D288" s="7">
        <v>0</v>
      </c>
      <c r="E288" s="7">
        <v>0</v>
      </c>
    </row>
    <row r="289" spans="1:5">
      <c r="A289" s="58" t="s">
        <v>738</v>
      </c>
      <c r="B289" s="7">
        <v>0</v>
      </c>
      <c r="C289" s="7">
        <v>0</v>
      </c>
      <c r="D289" s="7">
        <v>0</v>
      </c>
      <c r="E289" s="7">
        <v>0</v>
      </c>
    </row>
    <row r="290" spans="1:5">
      <c r="A290" s="58" t="s">
        <v>739</v>
      </c>
      <c r="B290" s="7">
        <v>0</v>
      </c>
      <c r="C290" s="7">
        <v>0</v>
      </c>
      <c r="D290" s="7">
        <v>0</v>
      </c>
      <c r="E290" s="7">
        <v>0</v>
      </c>
    </row>
    <row r="291" spans="1:5">
      <c r="A291" s="58" t="s">
        <v>934</v>
      </c>
      <c r="B291" s="7">
        <v>0</v>
      </c>
      <c r="C291" s="7">
        <v>0</v>
      </c>
      <c r="D291" s="7">
        <v>0</v>
      </c>
      <c r="E291" s="7">
        <v>0</v>
      </c>
    </row>
    <row r="292" spans="1:5">
      <c r="A292" s="58" t="s">
        <v>740</v>
      </c>
      <c r="B292" s="7">
        <v>0</v>
      </c>
      <c r="C292" s="7">
        <v>0</v>
      </c>
      <c r="D292" s="7">
        <v>0</v>
      </c>
      <c r="E292" s="7">
        <v>0</v>
      </c>
    </row>
    <row r="293" spans="1:5">
      <c r="A293" s="58" t="s">
        <v>935</v>
      </c>
      <c r="B293" s="7">
        <v>0</v>
      </c>
      <c r="C293" s="7">
        <v>0</v>
      </c>
      <c r="D293" s="7">
        <v>0</v>
      </c>
      <c r="E293" s="7">
        <v>0</v>
      </c>
    </row>
    <row r="294" spans="1:5">
      <c r="A294" s="58" t="s">
        <v>742</v>
      </c>
      <c r="B294" s="7">
        <v>0</v>
      </c>
      <c r="C294" s="7">
        <v>0</v>
      </c>
      <c r="D294" s="7">
        <v>0</v>
      </c>
      <c r="E294" s="7">
        <v>0</v>
      </c>
    </row>
    <row r="295" spans="1:5">
      <c r="A295" s="58" t="s">
        <v>936</v>
      </c>
      <c r="B295" s="7">
        <v>0</v>
      </c>
      <c r="C295" s="7">
        <v>0</v>
      </c>
      <c r="D295" s="7">
        <v>0</v>
      </c>
      <c r="E295" s="7">
        <v>0</v>
      </c>
    </row>
    <row r="296" spans="1:5">
      <c r="A296" s="58" t="s">
        <v>1054</v>
      </c>
      <c r="B296" s="7">
        <v>0</v>
      </c>
      <c r="C296" s="7">
        <v>0</v>
      </c>
      <c r="D296" s="7">
        <v>0</v>
      </c>
      <c r="E296" s="7">
        <v>0</v>
      </c>
    </row>
    <row r="297" spans="1:5">
      <c r="A297" s="58" t="s">
        <v>744</v>
      </c>
      <c r="B297" s="7">
        <v>0</v>
      </c>
      <c r="C297" s="7">
        <v>0</v>
      </c>
      <c r="D297" s="7">
        <v>0</v>
      </c>
      <c r="E297" s="7">
        <v>0</v>
      </c>
    </row>
    <row r="298" spans="1:5">
      <c r="A298" s="58" t="s">
        <v>799</v>
      </c>
      <c r="B298" s="7">
        <v>0</v>
      </c>
      <c r="C298" s="7">
        <v>0</v>
      </c>
      <c r="D298" s="7">
        <v>0</v>
      </c>
      <c r="E298" s="7">
        <v>0</v>
      </c>
    </row>
    <row r="299" spans="1:5">
      <c r="A299" s="58" t="s">
        <v>817</v>
      </c>
      <c r="B299" s="7">
        <v>0</v>
      </c>
      <c r="C299" s="7">
        <v>0</v>
      </c>
      <c r="D299" s="7">
        <v>0</v>
      </c>
      <c r="E299" s="7">
        <v>0</v>
      </c>
    </row>
    <row r="300" spans="1:5">
      <c r="A300" s="58" t="s">
        <v>1060</v>
      </c>
      <c r="B300" s="7">
        <v>1000000</v>
      </c>
      <c r="C300" s="7">
        <v>0</v>
      </c>
      <c r="D300" s="7">
        <v>0</v>
      </c>
      <c r="E300" s="7">
        <v>0</v>
      </c>
    </row>
    <row r="301" spans="1:5">
      <c r="A301" s="58" t="s">
        <v>810</v>
      </c>
      <c r="B301" s="7">
        <v>0</v>
      </c>
      <c r="C301" s="7">
        <v>0</v>
      </c>
      <c r="D301" s="7">
        <v>0</v>
      </c>
      <c r="E301" s="7">
        <v>0</v>
      </c>
    </row>
    <row r="302" spans="1:5">
      <c r="A302" s="58" t="s">
        <v>748</v>
      </c>
      <c r="B302" s="7">
        <v>0</v>
      </c>
      <c r="C302" s="7">
        <v>0</v>
      </c>
      <c r="D302" s="7">
        <v>0</v>
      </c>
      <c r="E302" s="7">
        <v>0</v>
      </c>
    </row>
    <row r="303" spans="1:5">
      <c r="A303" s="58" t="s">
        <v>751</v>
      </c>
      <c r="B303" s="7">
        <v>0</v>
      </c>
      <c r="C303" s="7">
        <v>0</v>
      </c>
      <c r="D303" s="7">
        <v>0</v>
      </c>
      <c r="E303" s="7">
        <v>0</v>
      </c>
    </row>
    <row r="304" spans="1:5">
      <c r="A304" s="58" t="s">
        <v>754</v>
      </c>
      <c r="B304" s="7">
        <v>0</v>
      </c>
      <c r="C304" s="7">
        <v>0</v>
      </c>
      <c r="D304" s="7">
        <v>0</v>
      </c>
      <c r="E304" s="7">
        <v>0</v>
      </c>
    </row>
    <row r="305" spans="1:5">
      <c r="A305" s="58" t="s">
        <v>756</v>
      </c>
      <c r="B305" s="7">
        <v>0</v>
      </c>
      <c r="C305" s="7">
        <v>0</v>
      </c>
      <c r="D305" s="7">
        <v>0</v>
      </c>
      <c r="E305" s="7">
        <v>0</v>
      </c>
    </row>
    <row r="306" spans="1:5">
      <c r="A306" s="58" t="s">
        <v>757</v>
      </c>
      <c r="B306" s="7">
        <v>0</v>
      </c>
      <c r="C306" s="7">
        <v>0</v>
      </c>
      <c r="D306" s="7">
        <v>0</v>
      </c>
      <c r="E306" s="7">
        <v>0</v>
      </c>
    </row>
    <row r="307" spans="1:5">
      <c r="A307" s="111" t="s">
        <v>946</v>
      </c>
      <c r="B307" s="132">
        <v>0</v>
      </c>
      <c r="C307" s="132">
        <v>0</v>
      </c>
      <c r="D307" s="132">
        <v>0</v>
      </c>
      <c r="E307" s="132">
        <v>0</v>
      </c>
    </row>
  </sheetData>
  <autoFilter ref="A1:A271"/>
  <sortState ref="A2:E307">
    <sortCondition descending="1" ref="C2:C307"/>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4"/>
  <sheetViews>
    <sheetView workbookViewId="0">
      <selection activeCell="C14" sqref="C14"/>
    </sheetView>
  </sheetViews>
  <sheetFormatPr defaultRowHeight="15"/>
  <cols>
    <col min="2" max="2" width="14.28515625" bestFit="1" customWidth="1"/>
    <col min="3" max="3" width="15.5703125" bestFit="1" customWidth="1"/>
    <col min="4" max="4" width="14.85546875" bestFit="1" customWidth="1"/>
    <col min="5" max="5" width="13.28515625" bestFit="1" customWidth="1"/>
    <col min="6" max="6" width="14.85546875" bestFit="1" customWidth="1"/>
  </cols>
  <sheetData>
    <row r="1" spans="1:7">
      <c r="B1" t="s">
        <v>788</v>
      </c>
      <c r="C1" t="s">
        <v>789</v>
      </c>
      <c r="D1" t="s">
        <v>790</v>
      </c>
      <c r="E1" t="s">
        <v>791</v>
      </c>
      <c r="F1" t="s">
        <v>792</v>
      </c>
    </row>
    <row r="2" spans="1:7">
      <c r="A2">
        <v>2008</v>
      </c>
      <c r="B2" s="56">
        <v>42893953000</v>
      </c>
      <c r="C2" s="56">
        <v>46442360000</v>
      </c>
      <c r="D2" s="56">
        <f>B2+C2</f>
        <v>89336313000</v>
      </c>
    </row>
    <row r="3" spans="1:7">
      <c r="A3">
        <v>2009</v>
      </c>
      <c r="B3" s="56">
        <v>50059217000</v>
      </c>
      <c r="C3" s="56">
        <v>45866639000</v>
      </c>
      <c r="D3" s="56">
        <f>B3+C3</f>
        <v>95925856000</v>
      </c>
    </row>
    <row r="4" spans="1:7">
      <c r="A4">
        <v>2010</v>
      </c>
      <c r="B4" s="7">
        <v>65621000000</v>
      </c>
      <c r="C4" s="7">
        <v>42582000000</v>
      </c>
      <c r="D4" s="56">
        <f t="shared" ref="D4:D12" si="0">B4+C4</f>
        <v>108203000000</v>
      </c>
    </row>
    <row r="5" spans="1:7">
      <c r="A5">
        <v>2011</v>
      </c>
      <c r="B5" s="7">
        <v>57583816390.879959</v>
      </c>
      <c r="C5" s="7">
        <v>35380027229.729996</v>
      </c>
      <c r="D5" s="56">
        <f t="shared" si="0"/>
        <v>92963843620.609955</v>
      </c>
      <c r="E5" s="7">
        <v>185098847.07999998</v>
      </c>
      <c r="F5" s="56">
        <f>D5+E5</f>
        <v>93148942467.689957</v>
      </c>
    </row>
    <row r="6" spans="1:7">
      <c r="A6">
        <v>2012</v>
      </c>
      <c r="B6" s="7">
        <v>46058542143.349915</v>
      </c>
      <c r="C6" s="7">
        <v>27288631413.080036</v>
      </c>
      <c r="D6" s="56">
        <f t="shared" si="0"/>
        <v>73347173556.429947</v>
      </c>
      <c r="E6" s="7">
        <v>682240217.22000015</v>
      </c>
      <c r="F6" s="56">
        <f t="shared" ref="F6:F12" si="1">D6+E6</f>
        <v>74029413773.649948</v>
      </c>
    </row>
    <row r="7" spans="1:7">
      <c r="A7">
        <v>2013</v>
      </c>
      <c r="B7" s="7">
        <v>51042043323.310005</v>
      </c>
      <c r="C7" s="7">
        <v>32608325232.850056</v>
      </c>
      <c r="D7" s="56">
        <f t="shared" si="0"/>
        <v>83650368556.160065</v>
      </c>
      <c r="E7" s="7">
        <v>565972768.48999989</v>
      </c>
      <c r="F7" s="56">
        <f t="shared" si="1"/>
        <v>84216341324.65007</v>
      </c>
    </row>
    <row r="8" spans="1:7">
      <c r="A8">
        <v>2014</v>
      </c>
      <c r="B8" s="7">
        <v>66601643726.179893</v>
      </c>
      <c r="C8" s="7">
        <v>46189902501.640022</v>
      </c>
      <c r="D8" s="56">
        <f t="shared" si="0"/>
        <v>112791546227.81992</v>
      </c>
      <c r="E8" s="7">
        <v>461990040.57999992</v>
      </c>
      <c r="F8" s="56">
        <f t="shared" si="1"/>
        <v>113253536268.39992</v>
      </c>
    </row>
    <row r="9" spans="1:7">
      <c r="A9">
        <v>2015</v>
      </c>
      <c r="B9" s="7">
        <v>73736463947.240005</v>
      </c>
      <c r="C9" s="7">
        <v>35954785504.86998</v>
      </c>
      <c r="D9" s="56">
        <f t="shared" si="0"/>
        <v>109691249452.10999</v>
      </c>
      <c r="E9" s="7">
        <v>3339847850.3799996</v>
      </c>
      <c r="F9" s="56">
        <f t="shared" si="1"/>
        <v>113031097302.48999</v>
      </c>
    </row>
    <row r="10" spans="1:7">
      <c r="A10">
        <v>2016</v>
      </c>
      <c r="B10" s="7">
        <v>92316792259.880035</v>
      </c>
      <c r="C10" s="7">
        <v>41756911077.55999</v>
      </c>
      <c r="D10" s="56">
        <f t="shared" si="0"/>
        <v>134073703337.44003</v>
      </c>
      <c r="E10" s="7">
        <v>349493016.02999991</v>
      </c>
      <c r="F10" s="56">
        <f t="shared" si="1"/>
        <v>134423196353.47003</v>
      </c>
    </row>
    <row r="11" spans="1:7">
      <c r="A11">
        <v>2017</v>
      </c>
      <c r="B11" s="7">
        <v>87211420097.460403</v>
      </c>
      <c r="C11" s="7">
        <v>50218793198.989975</v>
      </c>
      <c r="D11" s="56">
        <f t="shared" si="0"/>
        <v>137430213296.45038</v>
      </c>
      <c r="E11" s="7">
        <v>475323966.42999995</v>
      </c>
      <c r="F11" s="56">
        <f t="shared" si="1"/>
        <v>137905537262.88037</v>
      </c>
    </row>
    <row r="12" spans="1:7">
      <c r="A12">
        <v>2018</v>
      </c>
      <c r="B12" s="7">
        <v>82319023262.389832</v>
      </c>
      <c r="C12" s="7">
        <v>57536065822.900047</v>
      </c>
      <c r="D12" s="56">
        <f t="shared" si="0"/>
        <v>139855089085.28989</v>
      </c>
      <c r="E12" s="7">
        <v>509394765.68999988</v>
      </c>
      <c r="F12" s="56">
        <f t="shared" si="1"/>
        <v>140364483850.97989</v>
      </c>
      <c r="G12" s="32">
        <f>F12/F11*100-100</f>
        <v>1.7830658847383347</v>
      </c>
    </row>
    <row r="13" spans="1:7">
      <c r="A13">
        <v>2019</v>
      </c>
      <c r="B13" s="7">
        <f>'Uscite2008-2020'!E30+'Uscite2008-2020'!K30-'Uscite2008-2020'!L30</f>
        <v>45529016908.879974</v>
      </c>
      <c r="C13" s="7">
        <f>'Uscite2008-2020'!E43+'Uscite2008-2020'!K43-'Uscite2008-2020'!L43</f>
        <v>67732785328.950012</v>
      </c>
      <c r="D13" s="56">
        <f t="shared" ref="D13" si="2">B13+C13</f>
        <v>113261802237.82999</v>
      </c>
      <c r="E13" s="7">
        <f>'Uscite2008-2020'!E51+'Uscite2008-2020'!K51-'Uscite2008-2020'!L51</f>
        <v>752451218.98000002</v>
      </c>
      <c r="F13" s="56">
        <f t="shared" ref="F13" si="3">D13+E13</f>
        <v>114014253456.80998</v>
      </c>
      <c r="G13" s="32">
        <f>F13/F12*100-100</f>
        <v>-18.772719188812061</v>
      </c>
    </row>
    <row r="14" spans="1:7">
      <c r="A14">
        <v>2020</v>
      </c>
      <c r="B14" s="7">
        <f>'Uscite2008-2020'!E3+'Uscite2008-2020'!K3-'Uscite2008-2020'!L3</f>
        <v>58960256673.410011</v>
      </c>
      <c r="C14" s="7">
        <f>'Uscite2008-2020'!E16+'Uscite2008-2020'!K16-'Uscite2008-2020'!L16</f>
        <v>137241913804.87996</v>
      </c>
      <c r="D14" s="56">
        <f t="shared" ref="D14" si="4">B14+C14</f>
        <v>196202170478.28998</v>
      </c>
      <c r="E14" s="7">
        <f>'Uscite2008-2020'!E24+'Uscite2008-2020'!K24-'Uscite2008-2020'!L24</f>
        <v>714363502.88</v>
      </c>
      <c r="F14" s="56">
        <f t="shared" ref="F14" si="5">D14+E14</f>
        <v>196916533981.16998</v>
      </c>
      <c r="G14" s="32">
        <f>F14/F13*100-100</f>
        <v>72.71220747480001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J479"/>
  <sheetViews>
    <sheetView showGridLines="0" topLeftCell="A248" workbookViewId="0">
      <selection activeCell="D259" sqref="D259"/>
    </sheetView>
  </sheetViews>
  <sheetFormatPr defaultRowHeight="15"/>
  <cols>
    <col min="1" max="1" width="52.42578125" customWidth="1"/>
    <col min="2" max="2" width="15.28515625" bestFit="1" customWidth="1"/>
    <col min="3" max="3" width="15" bestFit="1" customWidth="1"/>
    <col min="4" max="4" width="15" customWidth="1"/>
    <col min="5" max="6" width="14.28515625" bestFit="1" customWidth="1"/>
    <col min="7" max="8" width="15.28515625" bestFit="1" customWidth="1"/>
    <col min="9" max="9" width="48.42578125" bestFit="1" customWidth="1"/>
  </cols>
  <sheetData>
    <row r="1" spans="1:9" ht="30">
      <c r="A1" s="15"/>
      <c r="B1" s="71" t="s">
        <v>793</v>
      </c>
      <c r="C1" s="71" t="s">
        <v>643</v>
      </c>
      <c r="D1" s="71" t="s">
        <v>58</v>
      </c>
      <c r="E1" s="71" t="s">
        <v>644</v>
      </c>
      <c r="F1" s="71" t="s">
        <v>645</v>
      </c>
      <c r="G1" s="71" t="s">
        <v>759</v>
      </c>
      <c r="H1" s="71" t="s">
        <v>646</v>
      </c>
      <c r="I1" s="65"/>
    </row>
    <row r="2" spans="1:9">
      <c r="A2" s="3" t="s">
        <v>62</v>
      </c>
      <c r="B2" s="4">
        <v>45535561000.850037</v>
      </c>
      <c r="C2" s="4">
        <v>-10916184670.239992</v>
      </c>
      <c r="D2" s="4">
        <v>34619376330.610001</v>
      </c>
      <c r="E2" s="4">
        <v>18732103661.150002</v>
      </c>
      <c r="F2" s="4">
        <v>15887272669.45999</v>
      </c>
      <c r="G2" s="4">
        <v>43072984003.950012</v>
      </c>
      <c r="H2" s="4">
        <v>58960256673.409988</v>
      </c>
    </row>
    <row r="3" spans="1:9">
      <c r="A3" s="6" t="s">
        <v>69</v>
      </c>
      <c r="B3" s="7">
        <v>2226431067.5299997</v>
      </c>
      <c r="C3" s="7">
        <v>-217338917.69</v>
      </c>
      <c r="D3" s="7">
        <v>2009092149.8400025</v>
      </c>
      <c r="E3" s="7">
        <v>970042866.97000062</v>
      </c>
      <c r="F3" s="7">
        <v>1039049282.8699998</v>
      </c>
      <c r="G3" s="7">
        <v>2684955040.070003</v>
      </c>
      <c r="H3" s="7">
        <v>3724004322.940002</v>
      </c>
    </row>
    <row r="4" spans="1:9">
      <c r="A4" s="6" t="s">
        <v>70</v>
      </c>
      <c r="B4" s="7">
        <v>2340914538.5700054</v>
      </c>
      <c r="C4" s="7">
        <v>-518269346.22999913</v>
      </c>
      <c r="D4" s="7">
        <v>1822645192.3399982</v>
      </c>
      <c r="E4" s="7">
        <v>1405510439.5499966</v>
      </c>
      <c r="F4" s="7">
        <v>417134752.78999937</v>
      </c>
      <c r="G4" s="7">
        <v>1593528256.4700024</v>
      </c>
      <c r="H4" s="7">
        <v>2010663009.2600009</v>
      </c>
    </row>
    <row r="5" spans="1:9">
      <c r="A5" s="6" t="s">
        <v>71</v>
      </c>
      <c r="B5" s="7">
        <v>16834476.889999997</v>
      </c>
      <c r="C5" s="7">
        <v>-338382.68</v>
      </c>
      <c r="D5" s="7">
        <v>16496094.209999999</v>
      </c>
      <c r="E5" s="7">
        <v>16340841.540000003</v>
      </c>
      <c r="F5" s="7">
        <v>155252.67000000004</v>
      </c>
      <c r="G5" s="7">
        <v>13814627.57</v>
      </c>
      <c r="H5" s="7">
        <v>13969880.240000006</v>
      </c>
    </row>
    <row r="6" spans="1:9">
      <c r="A6" s="6" t="s">
        <v>820</v>
      </c>
      <c r="B6" s="7">
        <v>37280952375.860031</v>
      </c>
      <c r="C6" s="7">
        <v>-9384518474.7299938</v>
      </c>
      <c r="D6" s="7">
        <v>27896433901.130005</v>
      </c>
      <c r="E6" s="7">
        <v>14331554725.230005</v>
      </c>
      <c r="F6" s="7">
        <v>13564879175.89999</v>
      </c>
      <c r="G6" s="7">
        <v>26908167520.769993</v>
      </c>
      <c r="H6" s="7">
        <v>40473046696.669983</v>
      </c>
    </row>
    <row r="7" spans="1:9">
      <c r="A7" s="6" t="s">
        <v>819</v>
      </c>
      <c r="B7" s="7">
        <v>2495534048.9899998</v>
      </c>
      <c r="C7" s="7">
        <v>-449712827.80999994</v>
      </c>
      <c r="D7" s="7">
        <v>2045821221.1800003</v>
      </c>
      <c r="E7" s="7">
        <v>1393301849.3900001</v>
      </c>
      <c r="F7" s="7">
        <v>652519371.78999996</v>
      </c>
      <c r="G7" s="7">
        <v>2932930664.8100004</v>
      </c>
      <c r="H7" s="7">
        <v>3585450036.5999999</v>
      </c>
    </row>
    <row r="8" spans="1:9">
      <c r="A8" s="6" t="s">
        <v>74</v>
      </c>
      <c r="B8" s="7">
        <v>770392284.18999994</v>
      </c>
      <c r="C8" s="7">
        <v>-174240202.22999996</v>
      </c>
      <c r="D8" s="7">
        <v>596152081.9599998</v>
      </c>
      <c r="E8" s="7">
        <v>480983963.92999977</v>
      </c>
      <c r="F8" s="7">
        <v>115168118.02999999</v>
      </c>
      <c r="G8" s="7">
        <v>6704678392.510004</v>
      </c>
      <c r="H8" s="7">
        <v>6819846510.539999</v>
      </c>
    </row>
    <row r="9" spans="1:9">
      <c r="A9" s="6" t="s">
        <v>75</v>
      </c>
      <c r="B9" s="7">
        <v>69477874.109999999</v>
      </c>
      <c r="C9" s="7">
        <v>-14395752.58</v>
      </c>
      <c r="D9" s="7">
        <v>55082121.529999994</v>
      </c>
      <c r="E9" s="7">
        <v>53963782.850000009</v>
      </c>
      <c r="F9" s="7">
        <v>1118338.6800000002</v>
      </c>
      <c r="G9" s="7">
        <v>39168130.579999998</v>
      </c>
      <c r="H9" s="7">
        <v>40286469.259999998</v>
      </c>
    </row>
    <row r="10" spans="1:9">
      <c r="A10" s="6" t="s">
        <v>76</v>
      </c>
      <c r="B10" s="7">
        <v>0</v>
      </c>
      <c r="C10" s="7">
        <v>0</v>
      </c>
      <c r="D10" s="7">
        <v>0</v>
      </c>
      <c r="E10" s="7">
        <v>0</v>
      </c>
      <c r="F10" s="7">
        <v>0</v>
      </c>
      <c r="G10" s="7">
        <v>0</v>
      </c>
      <c r="H10" s="7">
        <v>0</v>
      </c>
    </row>
    <row r="11" spans="1:9">
      <c r="A11" s="6" t="s">
        <v>77</v>
      </c>
      <c r="B11" s="7">
        <v>17162036.650000006</v>
      </c>
      <c r="C11" s="7">
        <v>-17003144.790000003</v>
      </c>
      <c r="D11" s="7">
        <v>158891.86000000002</v>
      </c>
      <c r="E11" s="7">
        <v>130054.88999999997</v>
      </c>
      <c r="F11" s="7">
        <v>28836.97</v>
      </c>
      <c r="G11" s="7">
        <v>16729529.780000001</v>
      </c>
      <c r="H11" s="7">
        <v>16758366.750000004</v>
      </c>
    </row>
    <row r="12" spans="1:9">
      <c r="A12" s="6" t="s">
        <v>78</v>
      </c>
      <c r="B12" s="7">
        <v>199893740.14000002</v>
      </c>
      <c r="C12" s="7">
        <v>-57074907.219999991</v>
      </c>
      <c r="D12" s="7">
        <v>142818832.91999996</v>
      </c>
      <c r="E12" s="7">
        <v>55718986.820000008</v>
      </c>
      <c r="F12" s="7">
        <v>87099846.100000024</v>
      </c>
      <c r="G12" s="7">
        <v>27979804.939999994</v>
      </c>
      <c r="H12" s="7">
        <v>115079651.03999999</v>
      </c>
    </row>
    <row r="13" spans="1:9">
      <c r="A13" s="6" t="s">
        <v>79</v>
      </c>
      <c r="B13" s="7">
        <v>0</v>
      </c>
      <c r="C13" s="7">
        <v>0</v>
      </c>
      <c r="D13" s="7">
        <v>0</v>
      </c>
      <c r="E13" s="7">
        <v>0</v>
      </c>
      <c r="F13" s="7">
        <v>0</v>
      </c>
      <c r="G13" s="7">
        <v>0</v>
      </c>
      <c r="H13" s="7">
        <v>0</v>
      </c>
    </row>
    <row r="14" spans="1:9">
      <c r="A14" s="6" t="s">
        <v>80</v>
      </c>
      <c r="B14" s="7">
        <v>117968557.92</v>
      </c>
      <c r="C14" s="7">
        <v>-83292714.280000001</v>
      </c>
      <c r="D14" s="7">
        <v>34675843.640000008</v>
      </c>
      <c r="E14" s="7">
        <v>24556149.980000004</v>
      </c>
      <c r="F14" s="7">
        <v>10119693.660000002</v>
      </c>
      <c r="G14" s="7">
        <v>2151032036.4500012</v>
      </c>
      <c r="H14" s="7">
        <v>2161151730.1099997</v>
      </c>
    </row>
    <row r="15" spans="1:9">
      <c r="A15" s="3" t="s">
        <v>63</v>
      </c>
      <c r="B15" s="4">
        <v>67726241236.979965</v>
      </c>
      <c r="C15" s="4">
        <v>-1682471397.4799995</v>
      </c>
      <c r="D15" s="4">
        <v>66043769839.499954</v>
      </c>
      <c r="E15" s="4">
        <v>12176607653.979998</v>
      </c>
      <c r="F15" s="4">
        <v>53867162185.519997</v>
      </c>
      <c r="G15" s="4">
        <v>83374751619.360001</v>
      </c>
      <c r="H15" s="4">
        <v>137241913804.88</v>
      </c>
    </row>
    <row r="16" spans="1:9">
      <c r="A16" s="6" t="s">
        <v>81</v>
      </c>
      <c r="B16" s="7">
        <v>6715960146.6099997</v>
      </c>
      <c r="C16" s="7">
        <v>-746995042.09999979</v>
      </c>
      <c r="D16" s="7">
        <v>5968965104.510006</v>
      </c>
      <c r="E16" s="7">
        <v>2037524292.9299991</v>
      </c>
      <c r="F16" s="7">
        <v>3931440811.5800056</v>
      </c>
      <c r="G16" s="7">
        <v>3383229400.9499993</v>
      </c>
      <c r="H16" s="7">
        <v>7314670212.5300131</v>
      </c>
    </row>
    <row r="17" spans="1:9">
      <c r="A17" s="6" t="s">
        <v>821</v>
      </c>
      <c r="B17" s="7">
        <v>44709940731.099976</v>
      </c>
      <c r="C17" s="7">
        <v>-651107434.58999979</v>
      </c>
      <c r="D17" s="7">
        <v>44058833296.509956</v>
      </c>
      <c r="E17" s="7">
        <v>5948918143.9699974</v>
      </c>
      <c r="F17" s="7">
        <v>38109915152.539993</v>
      </c>
      <c r="G17" s="7">
        <v>15633974665.679998</v>
      </c>
      <c r="H17" s="7">
        <v>53743889818.219978</v>
      </c>
    </row>
    <row r="18" spans="1:9">
      <c r="A18" s="6" t="s">
        <v>83</v>
      </c>
      <c r="B18" s="7">
        <v>5527840228.619998</v>
      </c>
      <c r="C18" s="7">
        <v>-227218036.70999998</v>
      </c>
      <c r="D18" s="7">
        <v>5300622191.9099979</v>
      </c>
      <c r="E18" s="7">
        <v>2701304944.0200005</v>
      </c>
      <c r="F18" s="7">
        <v>2599317247.8900032</v>
      </c>
      <c r="G18" s="7">
        <v>4554976422.960001</v>
      </c>
      <c r="H18" s="7">
        <v>7154293670.8500013</v>
      </c>
    </row>
    <row r="19" spans="1:9">
      <c r="A19" s="6" t="s">
        <v>818</v>
      </c>
      <c r="B19" s="7">
        <v>45948146.239999995</v>
      </c>
      <c r="C19" s="7">
        <v>-6998277.5800000001</v>
      </c>
      <c r="D19" s="7">
        <v>38949868.659999996</v>
      </c>
      <c r="E19" s="7">
        <v>7295186.2400000002</v>
      </c>
      <c r="F19" s="7">
        <v>31654682.419999998</v>
      </c>
      <c r="G19" s="7">
        <v>143416107.24000001</v>
      </c>
      <c r="H19" s="7">
        <v>175070789.66</v>
      </c>
    </row>
    <row r="20" spans="1:9">
      <c r="A20" s="6" t="s">
        <v>85</v>
      </c>
      <c r="B20" s="7">
        <v>249823288.13000003</v>
      </c>
      <c r="C20" s="7">
        <v>-500550.21</v>
      </c>
      <c r="D20" s="7">
        <v>249322737.92000002</v>
      </c>
      <c r="E20" s="7">
        <v>172952033.91</v>
      </c>
      <c r="F20" s="7">
        <v>76370704.00999999</v>
      </c>
      <c r="G20" s="7">
        <v>157446112</v>
      </c>
      <c r="H20" s="7">
        <v>233816816.00999999</v>
      </c>
    </row>
    <row r="21" spans="1:9">
      <c r="A21" s="6" t="s">
        <v>86</v>
      </c>
      <c r="B21" s="7">
        <v>4097682264.2299986</v>
      </c>
      <c r="C21" s="7">
        <v>-9014065.2899999991</v>
      </c>
      <c r="D21" s="7">
        <v>4088668198.9399986</v>
      </c>
      <c r="E21" s="7">
        <v>856594651.90999997</v>
      </c>
      <c r="F21" s="7">
        <v>3232073547.0299997</v>
      </c>
      <c r="G21" s="7">
        <v>2411141807.0999994</v>
      </c>
      <c r="H21" s="7">
        <v>5643215354.1299992</v>
      </c>
    </row>
    <row r="22" spans="1:9">
      <c r="A22" s="6" t="s">
        <v>87</v>
      </c>
      <c r="B22" s="7">
        <v>6379046432.0500002</v>
      </c>
      <c r="C22" s="7">
        <v>-40637991</v>
      </c>
      <c r="D22" s="7">
        <v>6338408441.0500002</v>
      </c>
      <c r="E22" s="7">
        <v>452018401</v>
      </c>
      <c r="F22" s="7">
        <v>5886390040.0500002</v>
      </c>
      <c r="G22" s="7">
        <v>57090567103.43</v>
      </c>
      <c r="H22" s="7">
        <v>62976957143.480003</v>
      </c>
    </row>
    <row r="23" spans="1:9">
      <c r="A23" s="3" t="s">
        <v>64</v>
      </c>
      <c r="B23" s="4">
        <v>752451218.98000014</v>
      </c>
      <c r="C23" s="4">
        <v>0</v>
      </c>
      <c r="D23" s="4">
        <v>752451218.98000014</v>
      </c>
      <c r="E23" s="4">
        <v>673192026.10000002</v>
      </c>
      <c r="F23" s="4">
        <v>79259192.87999998</v>
      </c>
      <c r="G23" s="4">
        <v>635104310</v>
      </c>
      <c r="H23" s="4">
        <v>714363502.88000023</v>
      </c>
    </row>
    <row r="24" spans="1:9">
      <c r="A24" s="6" t="s">
        <v>88</v>
      </c>
      <c r="B24" s="7">
        <v>752451218.98000014</v>
      </c>
      <c r="C24" s="7">
        <v>0</v>
      </c>
      <c r="D24" s="7">
        <v>752451218.98000014</v>
      </c>
      <c r="E24" s="7">
        <v>673192026.10000002</v>
      </c>
      <c r="F24" s="7">
        <v>79259192.87999998</v>
      </c>
      <c r="G24" s="7">
        <v>635104310</v>
      </c>
      <c r="H24" s="7">
        <v>714363502.88000023</v>
      </c>
    </row>
    <row r="25" spans="1:9">
      <c r="A25" s="72" t="s">
        <v>26</v>
      </c>
      <c r="B25" s="123">
        <v>114014253456.81001</v>
      </c>
      <c r="C25" s="123">
        <v>-12598656067.719992</v>
      </c>
      <c r="D25" s="123">
        <v>101415597389.08998</v>
      </c>
      <c r="E25" s="123">
        <v>31581903341.23</v>
      </c>
      <c r="F25" s="123">
        <v>69833694047.859985</v>
      </c>
      <c r="G25" s="123">
        <v>127082839933.31</v>
      </c>
      <c r="H25" s="123">
        <v>196916533981.16998</v>
      </c>
    </row>
    <row r="26" spans="1:9">
      <c r="E26" s="124">
        <f>E25/D25*100</f>
        <v>31.141071151080645</v>
      </c>
      <c r="H26" s="124">
        <f>H25/B25*100-100</f>
        <v>72.712207474799925</v>
      </c>
    </row>
    <row r="27" spans="1:9">
      <c r="A27" s="70" t="s">
        <v>655</v>
      </c>
    </row>
    <row r="28" spans="1:9" ht="30">
      <c r="A28" s="15"/>
      <c r="B28" s="71" t="s">
        <v>793</v>
      </c>
      <c r="C28" s="71" t="s">
        <v>643</v>
      </c>
      <c r="D28" s="71" t="s">
        <v>58</v>
      </c>
      <c r="E28" s="71" t="s">
        <v>644</v>
      </c>
      <c r="F28" s="71" t="s">
        <v>645</v>
      </c>
      <c r="G28" s="71" t="s">
        <v>759</v>
      </c>
      <c r="H28" s="71" t="s">
        <v>646</v>
      </c>
      <c r="I28" s="65"/>
    </row>
    <row r="29" spans="1:9">
      <c r="A29" s="58" t="s">
        <v>652</v>
      </c>
      <c r="B29" s="7">
        <v>63659994377.520004</v>
      </c>
      <c r="C29" s="7">
        <v>-1581096475.7400005</v>
      </c>
      <c r="D29" s="7">
        <v>62078897901.779999</v>
      </c>
      <c r="E29" s="7">
        <v>17668234853.659973</v>
      </c>
      <c r="F29" s="7">
        <v>44410663048.120041</v>
      </c>
      <c r="G29" s="7">
        <v>87000495424.240036</v>
      </c>
      <c r="H29" s="7">
        <v>131411158472.36009</v>
      </c>
      <c r="I29" s="58"/>
    </row>
    <row r="30" spans="1:9">
      <c r="A30" s="58" t="s">
        <v>647</v>
      </c>
      <c r="B30" s="7">
        <v>16732025476.660007</v>
      </c>
      <c r="C30" s="7">
        <v>-8383662208.6800003</v>
      </c>
      <c r="D30" s="7">
        <v>8348363267.9800043</v>
      </c>
      <c r="E30" s="7">
        <v>2434462891.3000002</v>
      </c>
      <c r="F30" s="7">
        <v>5913900376.6799994</v>
      </c>
      <c r="G30" s="7">
        <v>17868851648.950012</v>
      </c>
      <c r="H30" s="7">
        <v>23782752025.630013</v>
      </c>
      <c r="I30" s="58"/>
    </row>
    <row r="31" spans="1:9">
      <c r="A31" s="58" t="s">
        <v>651</v>
      </c>
      <c r="B31" s="7">
        <v>15071049730.12998</v>
      </c>
      <c r="C31" s="7">
        <v>-1000047205.9700003</v>
      </c>
      <c r="D31" s="7">
        <v>14071002524.16</v>
      </c>
      <c r="E31" s="7">
        <v>3075337202.6600018</v>
      </c>
      <c r="F31" s="7">
        <v>10995665321.499998</v>
      </c>
      <c r="G31" s="7">
        <v>8067748553.1000032</v>
      </c>
      <c r="H31" s="7">
        <v>19063413874.599991</v>
      </c>
      <c r="I31" s="58"/>
    </row>
    <row r="32" spans="1:9">
      <c r="A32" s="58" t="s">
        <v>653</v>
      </c>
      <c r="B32" s="7">
        <v>3651969738.7100019</v>
      </c>
      <c r="C32" s="7">
        <v>-357405062.01999998</v>
      </c>
      <c r="D32" s="7">
        <v>3294564676.690001</v>
      </c>
      <c r="E32" s="7">
        <v>1712108094.0700023</v>
      </c>
      <c r="F32" s="7">
        <v>1582456582.6200011</v>
      </c>
      <c r="G32" s="7">
        <v>3654312634.1100011</v>
      </c>
      <c r="H32" s="7">
        <v>5236769216.7300091</v>
      </c>
      <c r="I32" s="58"/>
    </row>
    <row r="33" spans="1:9">
      <c r="A33" s="58" t="s">
        <v>654</v>
      </c>
      <c r="B33" s="7">
        <v>3946811688.8699965</v>
      </c>
      <c r="C33" s="7">
        <v>-150462260.77999988</v>
      </c>
      <c r="D33" s="7">
        <v>3796349428.0899992</v>
      </c>
      <c r="E33" s="7">
        <v>2228283542.809999</v>
      </c>
      <c r="F33" s="7">
        <v>1568065885.2800012</v>
      </c>
      <c r="G33" s="7">
        <v>3164169070.7000003</v>
      </c>
      <c r="H33" s="7">
        <v>4732234955.9799995</v>
      </c>
      <c r="I33" s="58"/>
    </row>
    <row r="34" spans="1:9">
      <c r="A34" s="58" t="s">
        <v>1296</v>
      </c>
      <c r="B34" s="7">
        <v>3968923089.2699981</v>
      </c>
      <c r="C34" s="7">
        <v>-180203609.24000001</v>
      </c>
      <c r="D34" s="7">
        <v>3788719480.0299997</v>
      </c>
      <c r="E34" s="7">
        <v>1582498090.1500003</v>
      </c>
      <c r="F34" s="7">
        <v>2206221389.8800001</v>
      </c>
      <c r="G34" s="7">
        <v>2086756032.4800005</v>
      </c>
      <c r="H34" s="7">
        <v>4292977422.3599997</v>
      </c>
      <c r="I34" s="58"/>
    </row>
    <row r="35" spans="1:9">
      <c r="A35" s="58" t="s">
        <v>1297</v>
      </c>
      <c r="B35" s="7">
        <v>1233374362.8399987</v>
      </c>
      <c r="C35" s="7">
        <v>-249561664.1099999</v>
      </c>
      <c r="D35" s="7">
        <v>983812698.73000038</v>
      </c>
      <c r="E35" s="7">
        <v>475391427.07999957</v>
      </c>
      <c r="F35" s="7">
        <v>508421271.64999962</v>
      </c>
      <c r="G35" s="7">
        <v>2246384542.0300002</v>
      </c>
      <c r="H35" s="7">
        <v>2754805813.6800008</v>
      </c>
      <c r="I35" s="58"/>
    </row>
    <row r="36" spans="1:9">
      <c r="A36" s="58" t="s">
        <v>1294</v>
      </c>
      <c r="B36" s="7">
        <v>1224455386.0400002</v>
      </c>
      <c r="C36" s="7">
        <v>-34494914.509999976</v>
      </c>
      <c r="D36" s="7">
        <v>1189960471.5300002</v>
      </c>
      <c r="E36" s="7">
        <v>322615832.48999989</v>
      </c>
      <c r="F36" s="7">
        <v>867344639.0400002</v>
      </c>
      <c r="G36" s="7">
        <v>605079255.45000041</v>
      </c>
      <c r="H36" s="7">
        <v>1472423894.4900002</v>
      </c>
      <c r="I36" s="58"/>
    </row>
    <row r="37" spans="1:9">
      <c r="A37" s="58" t="s">
        <v>648</v>
      </c>
      <c r="B37" s="7">
        <v>1603304938.1099999</v>
      </c>
      <c r="C37" s="7">
        <v>-112410004.76000006</v>
      </c>
      <c r="D37" s="7">
        <v>1490894933.3500004</v>
      </c>
      <c r="E37" s="7">
        <v>1022145564.2300004</v>
      </c>
      <c r="F37" s="7">
        <v>468749369.11999989</v>
      </c>
      <c r="G37" s="7">
        <v>814547411.23000002</v>
      </c>
      <c r="H37" s="7">
        <v>1283296780.3500004</v>
      </c>
      <c r="I37" s="58"/>
    </row>
    <row r="38" spans="1:9">
      <c r="A38" s="58" t="s">
        <v>650</v>
      </c>
      <c r="B38" s="7">
        <v>1111600201.2699993</v>
      </c>
      <c r="C38" s="7">
        <v>-130235360.64</v>
      </c>
      <c r="D38" s="7">
        <v>981364840.63000047</v>
      </c>
      <c r="E38" s="7">
        <v>358140491.23000002</v>
      </c>
      <c r="F38" s="7">
        <v>623224349.40000021</v>
      </c>
      <c r="G38" s="7">
        <v>433571311.35000008</v>
      </c>
      <c r="H38" s="7">
        <v>1056795660.7500005</v>
      </c>
      <c r="I38" s="58"/>
    </row>
    <row r="39" spans="1:9">
      <c r="A39" s="58" t="s">
        <v>1293</v>
      </c>
      <c r="B39" s="7">
        <v>403247164.17000008</v>
      </c>
      <c r="C39" s="7">
        <v>-36241372.230000004</v>
      </c>
      <c r="D39" s="7">
        <v>367005791.94</v>
      </c>
      <c r="E39" s="7">
        <v>177360422.11999997</v>
      </c>
      <c r="F39" s="7">
        <v>189645369.81999999</v>
      </c>
      <c r="G39" s="7">
        <v>518971407.57999998</v>
      </c>
      <c r="H39" s="7">
        <v>708616777.39999998</v>
      </c>
      <c r="I39" s="58"/>
    </row>
    <row r="40" spans="1:9">
      <c r="A40" s="58" t="s">
        <v>649</v>
      </c>
      <c r="B40" s="7">
        <v>1051542106.0700004</v>
      </c>
      <c r="C40" s="7">
        <v>-318758045.25999975</v>
      </c>
      <c r="D40" s="7">
        <v>732784060.8099997</v>
      </c>
      <c r="E40" s="7">
        <v>416486421.07000011</v>
      </c>
      <c r="F40" s="7">
        <v>316297639.73999977</v>
      </c>
      <c r="G40" s="7">
        <v>391204847.17999989</v>
      </c>
      <c r="H40" s="7">
        <v>707502486.92000031</v>
      </c>
      <c r="I40" s="58"/>
    </row>
    <row r="41" spans="1:9">
      <c r="A41" s="58" t="s">
        <v>1295</v>
      </c>
      <c r="B41" s="7">
        <v>355955197.15000004</v>
      </c>
      <c r="C41" s="7">
        <v>-64077883.780000031</v>
      </c>
      <c r="D41" s="7">
        <v>291877313.37</v>
      </c>
      <c r="E41" s="7">
        <v>108838508.35999995</v>
      </c>
      <c r="F41" s="7">
        <v>183038805.00999993</v>
      </c>
      <c r="G41" s="7">
        <v>230747794.91000003</v>
      </c>
      <c r="H41" s="7">
        <v>413786599.91999978</v>
      </c>
      <c r="I41" s="58"/>
    </row>
    <row r="42" spans="1:9">
      <c r="A42" s="9" t="s">
        <v>26</v>
      </c>
      <c r="B42" s="10">
        <v>114014253456.81</v>
      </c>
      <c r="C42" s="10">
        <v>-12598656067.720001</v>
      </c>
      <c r="D42" s="10">
        <v>101415597389.09</v>
      </c>
      <c r="E42" s="10">
        <v>31581903341.229977</v>
      </c>
      <c r="F42" s="10">
        <v>69833694047.860031</v>
      </c>
      <c r="G42" s="10">
        <v>127082839933.31004</v>
      </c>
      <c r="H42" s="10">
        <v>196916533981.1701</v>
      </c>
    </row>
    <row r="43" spans="1:9" s="68" customFormat="1">
      <c r="A43" s="66"/>
      <c r="B43" s="67"/>
      <c r="C43" s="67"/>
      <c r="D43" s="67"/>
      <c r="E43" s="67"/>
      <c r="F43" s="67"/>
      <c r="G43" s="67"/>
      <c r="H43" s="67"/>
    </row>
    <row r="44" spans="1:9">
      <c r="A44" s="69" t="s">
        <v>72</v>
      </c>
    </row>
    <row r="45" spans="1:9" ht="30">
      <c r="A45" s="15"/>
      <c r="B45" s="71" t="s">
        <v>793</v>
      </c>
      <c r="C45" s="71" t="s">
        <v>643</v>
      </c>
      <c r="D45" s="71" t="s">
        <v>58</v>
      </c>
      <c r="E45" s="71" t="s">
        <v>644</v>
      </c>
      <c r="F45" s="71" t="s">
        <v>645</v>
      </c>
      <c r="G45" s="71" t="s">
        <v>759</v>
      </c>
      <c r="H45" s="71" t="s">
        <v>646</v>
      </c>
      <c r="I45" s="65"/>
    </row>
    <row r="46" spans="1:9" ht="30">
      <c r="A46" s="125" t="s">
        <v>90</v>
      </c>
      <c r="B46" s="126">
        <v>12518198591.83</v>
      </c>
      <c r="C46" s="126">
        <v>-26161639.899999999</v>
      </c>
      <c r="D46" s="126">
        <v>12492036951.93</v>
      </c>
      <c r="E46" s="126">
        <v>8369812681.4299994</v>
      </c>
      <c r="F46" s="126">
        <v>4122224270.5</v>
      </c>
      <c r="G46" s="126">
        <v>5448681319.8900003</v>
      </c>
      <c r="H46" s="126">
        <v>9570905590.3900013</v>
      </c>
      <c r="I46" s="80"/>
    </row>
    <row r="47" spans="1:9" ht="62.25" customHeight="1">
      <c r="A47" s="125" t="s">
        <v>1147</v>
      </c>
      <c r="B47" s="126">
        <v>0</v>
      </c>
      <c r="C47" s="126">
        <v>0</v>
      </c>
      <c r="D47" s="126">
        <v>0</v>
      </c>
      <c r="E47" s="126">
        <v>0</v>
      </c>
      <c r="F47" s="126">
        <v>0</v>
      </c>
      <c r="G47" s="126">
        <v>7933142302</v>
      </c>
      <c r="H47" s="126">
        <v>7933142302</v>
      </c>
      <c r="I47" s="80"/>
    </row>
    <row r="48" spans="1:9">
      <c r="A48" s="125" t="s">
        <v>131</v>
      </c>
      <c r="B48" s="126">
        <v>4472948632.1200008</v>
      </c>
      <c r="C48" s="126">
        <v>0</v>
      </c>
      <c r="D48" s="126">
        <v>4472948632.1200008</v>
      </c>
      <c r="E48" s="126">
        <v>568971396.35000002</v>
      </c>
      <c r="F48" s="126">
        <v>3903977235.77</v>
      </c>
      <c r="G48" s="126">
        <v>682520084.99000001</v>
      </c>
      <c r="H48" s="126">
        <v>4586497320.7600002</v>
      </c>
      <c r="I48" s="80"/>
    </row>
    <row r="49" spans="1:10">
      <c r="A49" s="125" t="s">
        <v>99</v>
      </c>
      <c r="B49" s="126">
        <v>4065712932.9400001</v>
      </c>
      <c r="C49" s="126">
        <v>-612789836.50999999</v>
      </c>
      <c r="D49" s="126">
        <v>3452923096.4299998</v>
      </c>
      <c r="E49" s="126">
        <v>1880500803.75</v>
      </c>
      <c r="F49" s="126">
        <v>1572422292.6800001</v>
      </c>
      <c r="G49" s="126">
        <v>2351328691.9000001</v>
      </c>
      <c r="H49" s="126">
        <v>3923750984.5799999</v>
      </c>
      <c r="I49" s="80"/>
    </row>
    <row r="50" spans="1:10" ht="62.25" customHeight="1">
      <c r="A50" s="125" t="s">
        <v>1145</v>
      </c>
      <c r="B50" s="126">
        <v>0</v>
      </c>
      <c r="C50" s="126">
        <v>0</v>
      </c>
      <c r="D50" s="126">
        <v>0</v>
      </c>
      <c r="E50" s="126">
        <v>0</v>
      </c>
      <c r="F50" s="126">
        <v>0</v>
      </c>
      <c r="G50" s="126">
        <v>2206350502</v>
      </c>
      <c r="H50" s="126">
        <v>2206350502</v>
      </c>
      <c r="I50" s="80"/>
    </row>
    <row r="51" spans="1:10" ht="30">
      <c r="A51" s="125" t="s">
        <v>91</v>
      </c>
      <c r="B51" s="126">
        <v>2159079419.4300003</v>
      </c>
      <c r="C51" s="126">
        <v>-2153779419.4300003</v>
      </c>
      <c r="D51" s="126">
        <v>5300000</v>
      </c>
      <c r="E51" s="126">
        <v>0</v>
      </c>
      <c r="F51" s="126">
        <v>5300000</v>
      </c>
      <c r="G51" s="126">
        <v>2088900000</v>
      </c>
      <c r="H51" s="126">
        <v>2094200000</v>
      </c>
      <c r="I51" s="80"/>
    </row>
    <row r="52" spans="1:10" ht="45">
      <c r="A52" s="125" t="s">
        <v>115</v>
      </c>
      <c r="B52" s="126">
        <v>1730827888.2</v>
      </c>
      <c r="C52" s="126">
        <v>0</v>
      </c>
      <c r="D52" s="126">
        <v>1730827888.2</v>
      </c>
      <c r="E52" s="126">
        <v>830827888.20000005</v>
      </c>
      <c r="F52" s="126">
        <v>900000000</v>
      </c>
      <c r="G52" s="126">
        <v>400000000</v>
      </c>
      <c r="H52" s="126">
        <v>1300000000</v>
      </c>
      <c r="I52" s="80"/>
    </row>
    <row r="53" spans="1:10">
      <c r="A53" s="125" t="s">
        <v>139</v>
      </c>
      <c r="B53" s="126">
        <v>701892706.76999998</v>
      </c>
      <c r="C53" s="126">
        <v>-22233785.350000001</v>
      </c>
      <c r="D53" s="126">
        <v>679658921.41999996</v>
      </c>
      <c r="E53" s="126">
        <v>480957361.43000001</v>
      </c>
      <c r="F53" s="126">
        <v>198701559.99000001</v>
      </c>
      <c r="G53" s="126">
        <v>711000000</v>
      </c>
      <c r="H53" s="126">
        <v>909701559.99000001</v>
      </c>
      <c r="I53" s="29"/>
      <c r="J53" s="80"/>
    </row>
    <row r="54" spans="1:10" ht="30">
      <c r="A54" s="127" t="s">
        <v>161</v>
      </c>
      <c r="B54" s="128">
        <v>243497944.28999999</v>
      </c>
      <c r="C54" s="128">
        <v>0</v>
      </c>
      <c r="D54" s="128">
        <v>243497944.28999999</v>
      </c>
      <c r="E54" s="128">
        <v>26292205</v>
      </c>
      <c r="F54" s="128">
        <v>217205739.28999999</v>
      </c>
      <c r="G54" s="128">
        <v>603344542.42999995</v>
      </c>
      <c r="H54" s="128">
        <v>820550281.72000003</v>
      </c>
      <c r="I54" s="29"/>
      <c r="J54" s="80"/>
    </row>
    <row r="55" spans="1:10">
      <c r="A55" s="58" t="s">
        <v>94</v>
      </c>
      <c r="B55" s="7">
        <v>483443976.24000001</v>
      </c>
      <c r="C55" s="7">
        <v>-114013975</v>
      </c>
      <c r="D55" s="7">
        <v>369430001.24000001</v>
      </c>
      <c r="E55" s="7">
        <v>26999894.829999998</v>
      </c>
      <c r="F55" s="7">
        <v>342430106.41000003</v>
      </c>
      <c r="G55" s="7">
        <v>138641491.52000001</v>
      </c>
      <c r="H55" s="7">
        <v>481071597.93000001</v>
      </c>
      <c r="I55" s="29"/>
      <c r="J55" s="80"/>
    </row>
    <row r="56" spans="1:10">
      <c r="A56" s="58" t="s">
        <v>93</v>
      </c>
      <c r="B56" s="7">
        <v>840543422.72000003</v>
      </c>
      <c r="C56" s="7">
        <v>-390162111.05000001</v>
      </c>
      <c r="D56" s="7">
        <v>450381311.67000002</v>
      </c>
      <c r="E56" s="7">
        <v>0</v>
      </c>
      <c r="F56" s="7">
        <v>450381311.67000002</v>
      </c>
      <c r="G56" s="7">
        <v>0</v>
      </c>
      <c r="H56" s="7">
        <v>450381311.67000002</v>
      </c>
      <c r="I56" s="29"/>
      <c r="J56" s="80"/>
    </row>
    <row r="57" spans="1:10">
      <c r="A57" s="58" t="s">
        <v>192</v>
      </c>
      <c r="B57" s="7">
        <v>423200703.51999998</v>
      </c>
      <c r="C57" s="7">
        <v>0</v>
      </c>
      <c r="D57" s="7">
        <v>423200703.51999998</v>
      </c>
      <c r="E57" s="7">
        <v>360037858.76999998</v>
      </c>
      <c r="F57" s="7">
        <v>63162844.75</v>
      </c>
      <c r="G57" s="7">
        <v>381883592</v>
      </c>
      <c r="H57" s="7">
        <v>445046436.75</v>
      </c>
      <c r="I57" s="29"/>
      <c r="J57" s="80"/>
    </row>
    <row r="58" spans="1:10">
      <c r="A58" s="58" t="s">
        <v>156</v>
      </c>
      <c r="B58" s="7">
        <v>0</v>
      </c>
      <c r="C58" s="7">
        <v>0</v>
      </c>
      <c r="D58" s="7">
        <v>0</v>
      </c>
      <c r="E58" s="7">
        <v>0</v>
      </c>
      <c r="F58" s="7">
        <v>0</v>
      </c>
      <c r="G58" s="7">
        <v>419500000</v>
      </c>
      <c r="H58" s="7">
        <v>419500000</v>
      </c>
      <c r="I58" s="29"/>
      <c r="J58" s="80"/>
    </row>
    <row r="59" spans="1:10">
      <c r="A59" s="58" t="s">
        <v>95</v>
      </c>
      <c r="B59" s="7">
        <v>325069300.93000001</v>
      </c>
      <c r="C59" s="7">
        <v>-42305878.109999999</v>
      </c>
      <c r="D59" s="7">
        <v>282763422.81999999</v>
      </c>
      <c r="E59" s="7">
        <v>153446556.56999999</v>
      </c>
      <c r="F59" s="7">
        <v>129316866.25</v>
      </c>
      <c r="G59" s="7">
        <v>271813002.38</v>
      </c>
      <c r="H59" s="7">
        <v>401129868.63</v>
      </c>
      <c r="I59" s="110"/>
      <c r="J59" s="80"/>
    </row>
    <row r="60" spans="1:10">
      <c r="A60" s="58" t="s">
        <v>1130</v>
      </c>
      <c r="B60" s="7">
        <v>0</v>
      </c>
      <c r="C60" s="7">
        <v>0</v>
      </c>
      <c r="D60" s="7">
        <v>0</v>
      </c>
      <c r="E60" s="7">
        <v>0</v>
      </c>
      <c r="F60" s="7">
        <v>0</v>
      </c>
      <c r="G60" s="7">
        <v>400000000</v>
      </c>
      <c r="H60" s="7">
        <v>400000000</v>
      </c>
    </row>
    <row r="61" spans="1:10">
      <c r="A61" s="58" t="s">
        <v>1151</v>
      </c>
      <c r="B61" s="7">
        <v>0</v>
      </c>
      <c r="C61" s="7">
        <v>0</v>
      </c>
      <c r="D61" s="7">
        <v>0</v>
      </c>
      <c r="E61" s="7">
        <v>0</v>
      </c>
      <c r="F61" s="7">
        <v>0</v>
      </c>
      <c r="G61" s="7">
        <v>373970000</v>
      </c>
      <c r="H61" s="7">
        <v>373970000</v>
      </c>
    </row>
    <row r="62" spans="1:10">
      <c r="A62" s="58" t="s">
        <v>97</v>
      </c>
      <c r="B62" s="7">
        <v>319504224.01999998</v>
      </c>
      <c r="C62" s="7">
        <v>-27129052.16</v>
      </c>
      <c r="D62" s="7">
        <v>292375171.86000001</v>
      </c>
      <c r="E62" s="7">
        <v>172959193.69</v>
      </c>
      <c r="F62" s="7">
        <v>119415978.17</v>
      </c>
      <c r="G62" s="7">
        <v>206727125</v>
      </c>
      <c r="H62" s="7">
        <v>326143103.17000002</v>
      </c>
    </row>
    <row r="63" spans="1:10">
      <c r="A63" s="58" t="s">
        <v>105</v>
      </c>
      <c r="B63" s="7">
        <v>300000000</v>
      </c>
      <c r="C63" s="7">
        <v>0</v>
      </c>
      <c r="D63" s="7">
        <v>300000000</v>
      </c>
      <c r="E63" s="7">
        <v>0</v>
      </c>
      <c r="F63" s="7">
        <v>300000000</v>
      </c>
      <c r="G63" s="7">
        <v>0</v>
      </c>
      <c r="H63" s="7">
        <v>300000000</v>
      </c>
    </row>
    <row r="64" spans="1:10">
      <c r="A64" s="58" t="s">
        <v>870</v>
      </c>
      <c r="B64" s="7">
        <v>0</v>
      </c>
      <c r="C64" s="7">
        <v>0</v>
      </c>
      <c r="D64" s="7">
        <v>0</v>
      </c>
      <c r="E64" s="7">
        <v>0</v>
      </c>
      <c r="F64" s="7">
        <v>0</v>
      </c>
      <c r="G64" s="7">
        <v>294000000</v>
      </c>
      <c r="H64" s="7">
        <v>294000000</v>
      </c>
    </row>
    <row r="65" spans="1:8">
      <c r="A65" s="58" t="s">
        <v>130</v>
      </c>
      <c r="B65" s="7">
        <v>249561489.38</v>
      </c>
      <c r="C65" s="7">
        <v>-2947136.21</v>
      </c>
      <c r="D65" s="7">
        <v>246614353.17000002</v>
      </c>
      <c r="E65" s="7">
        <v>1652863.8</v>
      </c>
      <c r="F65" s="7">
        <v>244961489.37</v>
      </c>
      <c r="G65" s="7">
        <v>1052429.8999999999</v>
      </c>
      <c r="H65" s="7">
        <v>246013919.27000001</v>
      </c>
    </row>
    <row r="66" spans="1:8">
      <c r="A66" s="58" t="s">
        <v>1144</v>
      </c>
      <c r="B66" s="7">
        <v>0</v>
      </c>
      <c r="C66" s="7">
        <v>0</v>
      </c>
      <c r="D66" s="7">
        <v>0</v>
      </c>
      <c r="E66" s="7">
        <v>0</v>
      </c>
      <c r="F66" s="7">
        <v>0</v>
      </c>
      <c r="G66" s="7">
        <v>237534868.20999998</v>
      </c>
      <c r="H66" s="7">
        <v>237534868.20999998</v>
      </c>
    </row>
    <row r="67" spans="1:8">
      <c r="A67" s="58" t="s">
        <v>1138</v>
      </c>
      <c r="B67" s="7">
        <v>0</v>
      </c>
      <c r="C67" s="7">
        <v>0</v>
      </c>
      <c r="D67" s="7">
        <v>0</v>
      </c>
      <c r="E67" s="7">
        <v>0</v>
      </c>
      <c r="F67" s="7">
        <v>0</v>
      </c>
      <c r="G67" s="7">
        <v>227950000</v>
      </c>
      <c r="H67" s="7">
        <v>227950000</v>
      </c>
    </row>
    <row r="68" spans="1:8">
      <c r="A68" s="58" t="s">
        <v>173</v>
      </c>
      <c r="B68" s="7">
        <v>255114404.38</v>
      </c>
      <c r="C68" s="7">
        <v>-108398743.23999999</v>
      </c>
      <c r="D68" s="7">
        <v>146715661.14000002</v>
      </c>
      <c r="E68" s="7">
        <v>11417768.93</v>
      </c>
      <c r="F68" s="7">
        <v>135297892.21000001</v>
      </c>
      <c r="G68" s="7">
        <v>65400000</v>
      </c>
      <c r="H68" s="7">
        <v>200697892.21000001</v>
      </c>
    </row>
    <row r="69" spans="1:8">
      <c r="A69" s="58" t="s">
        <v>1124</v>
      </c>
      <c r="B69" s="7">
        <v>0</v>
      </c>
      <c r="C69" s="7">
        <v>0</v>
      </c>
      <c r="D69" s="7">
        <v>0</v>
      </c>
      <c r="E69" s="7">
        <v>0</v>
      </c>
      <c r="F69" s="7">
        <v>0</v>
      </c>
      <c r="G69" s="7">
        <v>144100000</v>
      </c>
      <c r="H69" s="7">
        <v>144100000</v>
      </c>
    </row>
    <row r="70" spans="1:8">
      <c r="A70" s="58" t="s">
        <v>1160</v>
      </c>
      <c r="B70" s="7">
        <v>0</v>
      </c>
      <c r="C70" s="7">
        <v>0</v>
      </c>
      <c r="D70" s="7">
        <v>0</v>
      </c>
      <c r="E70" s="7">
        <v>0</v>
      </c>
      <c r="F70" s="7">
        <v>0</v>
      </c>
      <c r="G70" s="7">
        <v>142000000</v>
      </c>
      <c r="H70" s="7">
        <v>142000000</v>
      </c>
    </row>
    <row r="71" spans="1:8">
      <c r="A71" s="58" t="s">
        <v>1167</v>
      </c>
      <c r="B71" s="7">
        <v>0</v>
      </c>
      <c r="C71" s="7">
        <v>0</v>
      </c>
      <c r="D71" s="7">
        <v>0</v>
      </c>
      <c r="E71" s="7">
        <v>0</v>
      </c>
      <c r="F71" s="7">
        <v>0</v>
      </c>
      <c r="G71" s="7">
        <v>125000000</v>
      </c>
      <c r="H71" s="7">
        <v>125000000</v>
      </c>
    </row>
    <row r="72" spans="1:8">
      <c r="A72" s="58" t="s">
        <v>212</v>
      </c>
      <c r="B72" s="7">
        <v>65860100</v>
      </c>
      <c r="C72" s="7">
        <v>0</v>
      </c>
      <c r="D72" s="7">
        <v>65860100</v>
      </c>
      <c r="E72" s="7">
        <v>34521150</v>
      </c>
      <c r="F72" s="7">
        <v>31338950</v>
      </c>
      <c r="G72" s="7">
        <v>78100000</v>
      </c>
      <c r="H72" s="7">
        <v>109438950</v>
      </c>
    </row>
    <row r="73" spans="1:8">
      <c r="A73" s="58" t="s">
        <v>180</v>
      </c>
      <c r="B73" s="7">
        <v>94793659</v>
      </c>
      <c r="C73" s="7">
        <v>-53179228</v>
      </c>
      <c r="D73" s="7">
        <v>41614431</v>
      </c>
      <c r="E73" s="7">
        <v>41614431</v>
      </c>
      <c r="F73" s="7">
        <v>0</v>
      </c>
      <c r="G73" s="7">
        <v>106698443</v>
      </c>
      <c r="H73" s="7">
        <v>106698443</v>
      </c>
    </row>
    <row r="74" spans="1:8">
      <c r="A74" s="58" t="s">
        <v>572</v>
      </c>
      <c r="B74" s="7">
        <v>225940518.00999999</v>
      </c>
      <c r="C74" s="7">
        <v>-119969351.01000001</v>
      </c>
      <c r="D74" s="7">
        <v>105971167</v>
      </c>
      <c r="E74" s="7">
        <v>0</v>
      </c>
      <c r="F74" s="7">
        <v>105971167</v>
      </c>
      <c r="G74" s="7">
        <v>0</v>
      </c>
      <c r="H74" s="7">
        <v>105971167</v>
      </c>
    </row>
    <row r="75" spans="1:8">
      <c r="A75" s="58" t="s">
        <v>171</v>
      </c>
      <c r="B75" s="7">
        <v>79000000</v>
      </c>
      <c r="C75" s="7">
        <v>0</v>
      </c>
      <c r="D75" s="7">
        <v>79000000</v>
      </c>
      <c r="E75" s="7">
        <v>0</v>
      </c>
      <c r="F75" s="7">
        <v>79000000</v>
      </c>
      <c r="G75" s="7">
        <v>0</v>
      </c>
      <c r="H75" s="7">
        <v>79000000</v>
      </c>
    </row>
    <row r="76" spans="1:8">
      <c r="A76" s="58" t="s">
        <v>885</v>
      </c>
      <c r="B76" s="7">
        <v>76745375.799999997</v>
      </c>
      <c r="C76" s="7">
        <v>-12275371.65</v>
      </c>
      <c r="D76" s="7">
        <v>64470004.149999999</v>
      </c>
      <c r="E76" s="7">
        <v>23262571.870000001</v>
      </c>
      <c r="F76" s="7">
        <v>41207432.280000001</v>
      </c>
      <c r="G76" s="7">
        <v>34369790</v>
      </c>
      <c r="H76" s="7">
        <v>75577222.280000001</v>
      </c>
    </row>
    <row r="77" spans="1:8">
      <c r="A77" s="58" t="s">
        <v>144</v>
      </c>
      <c r="B77" s="7">
        <v>92283189.939999998</v>
      </c>
      <c r="C77" s="7">
        <v>-41876172.329999998</v>
      </c>
      <c r="D77" s="7">
        <v>50407017.609999999</v>
      </c>
      <c r="E77" s="7">
        <v>17737855.59</v>
      </c>
      <c r="F77" s="7">
        <v>32669162.02</v>
      </c>
      <c r="G77" s="7">
        <v>36285701.240000002</v>
      </c>
      <c r="H77" s="7">
        <v>68954863.25999999</v>
      </c>
    </row>
    <row r="78" spans="1:8">
      <c r="A78" s="58" t="s">
        <v>103</v>
      </c>
      <c r="B78" s="7">
        <v>5686758.5099999998</v>
      </c>
      <c r="C78" s="7">
        <v>-485083.14</v>
      </c>
      <c r="D78" s="7">
        <v>5201675.37</v>
      </c>
      <c r="E78" s="7">
        <v>303260.96999999997</v>
      </c>
      <c r="F78" s="7">
        <v>4898414.4000000004</v>
      </c>
      <c r="G78" s="7">
        <v>61442012.5</v>
      </c>
      <c r="H78" s="7">
        <v>66340426.899999999</v>
      </c>
    </row>
    <row r="79" spans="1:8">
      <c r="A79" s="58" t="s">
        <v>152</v>
      </c>
      <c r="B79" s="7">
        <v>86174544.710000008</v>
      </c>
      <c r="C79" s="7">
        <v>-4757912.3</v>
      </c>
      <c r="D79" s="7">
        <v>81416632.409999996</v>
      </c>
      <c r="E79" s="7">
        <v>31416056.41</v>
      </c>
      <c r="F79" s="7">
        <v>50000576</v>
      </c>
      <c r="G79" s="7">
        <v>10000114</v>
      </c>
      <c r="H79" s="7">
        <v>60000690</v>
      </c>
    </row>
    <row r="80" spans="1:8">
      <c r="A80" s="58" t="s">
        <v>224</v>
      </c>
      <c r="B80" s="7">
        <v>44302843.229999997</v>
      </c>
      <c r="C80" s="7">
        <v>-334092.09000000003</v>
      </c>
      <c r="D80" s="7">
        <v>43968751.140000001</v>
      </c>
      <c r="E80" s="7">
        <v>27458596.829999998</v>
      </c>
      <c r="F80" s="7">
        <v>16510154.310000001</v>
      </c>
      <c r="G80" s="7">
        <v>39700000</v>
      </c>
      <c r="H80" s="7">
        <v>56210154.310000002</v>
      </c>
    </row>
    <row r="81" spans="1:8">
      <c r="A81" s="58" t="s">
        <v>961</v>
      </c>
      <c r="B81" s="7">
        <v>87299804</v>
      </c>
      <c r="C81" s="7">
        <v>-924023</v>
      </c>
      <c r="D81" s="7">
        <v>86375781</v>
      </c>
      <c r="E81" s="7">
        <v>86375781</v>
      </c>
      <c r="F81" s="7">
        <v>0</v>
      </c>
      <c r="G81" s="7">
        <v>51511524</v>
      </c>
      <c r="H81" s="7">
        <v>51511524</v>
      </c>
    </row>
    <row r="82" spans="1:8">
      <c r="A82" s="58" t="s">
        <v>177</v>
      </c>
      <c r="B82" s="7">
        <v>11003011.42</v>
      </c>
      <c r="C82" s="7">
        <v>-442700.52</v>
      </c>
      <c r="D82" s="7">
        <v>10560310.9</v>
      </c>
      <c r="E82" s="7">
        <v>7510923.8300000001</v>
      </c>
      <c r="F82" s="7">
        <v>3049387.07</v>
      </c>
      <c r="G82" s="7">
        <v>47600000</v>
      </c>
      <c r="H82" s="7">
        <v>50649387.07</v>
      </c>
    </row>
    <row r="83" spans="1:8">
      <c r="A83" s="58" t="s">
        <v>1111</v>
      </c>
      <c r="B83" s="7">
        <v>2500000</v>
      </c>
      <c r="C83" s="7">
        <v>0</v>
      </c>
      <c r="D83" s="7">
        <v>2500000</v>
      </c>
      <c r="E83" s="7">
        <v>2500000</v>
      </c>
      <c r="F83" s="7">
        <v>0</v>
      </c>
      <c r="G83" s="7">
        <v>50000000</v>
      </c>
      <c r="H83" s="7">
        <v>50000000</v>
      </c>
    </row>
    <row r="84" spans="1:8">
      <c r="A84" s="58" t="s">
        <v>353</v>
      </c>
      <c r="B84" s="7">
        <v>14871321.189999999</v>
      </c>
      <c r="C84" s="7">
        <v>-1611010.48</v>
      </c>
      <c r="D84" s="7">
        <v>13260310.710000001</v>
      </c>
      <c r="E84" s="7">
        <v>1243085.28</v>
      </c>
      <c r="F84" s="7">
        <v>12017225.43</v>
      </c>
      <c r="G84" s="7">
        <v>36110190.780000001</v>
      </c>
      <c r="H84" s="7">
        <v>48127416.210000001</v>
      </c>
    </row>
    <row r="85" spans="1:8">
      <c r="A85" s="58" t="s">
        <v>560</v>
      </c>
      <c r="B85" s="7">
        <v>49136678.450000003</v>
      </c>
      <c r="C85" s="7">
        <v>0</v>
      </c>
      <c r="D85" s="7">
        <v>49136678.450000003</v>
      </c>
      <c r="E85" s="7">
        <v>49136678.450000003</v>
      </c>
      <c r="F85" s="7">
        <v>0</v>
      </c>
      <c r="G85" s="7">
        <v>48105139.310000002</v>
      </c>
      <c r="H85" s="7">
        <v>48105139.310000002</v>
      </c>
    </row>
    <row r="86" spans="1:8">
      <c r="A86" s="58" t="s">
        <v>187</v>
      </c>
      <c r="B86" s="7">
        <v>52610006.159999996</v>
      </c>
      <c r="C86" s="7">
        <v>0</v>
      </c>
      <c r="D86" s="7">
        <v>52610006.159999996</v>
      </c>
      <c r="E86" s="7">
        <v>5186277.76</v>
      </c>
      <c r="F86" s="7">
        <v>47423728.399999999</v>
      </c>
      <c r="G86" s="7">
        <v>0</v>
      </c>
      <c r="H86" s="7">
        <v>47423728.399999999</v>
      </c>
    </row>
    <row r="87" spans="1:8">
      <c r="A87" s="58" t="s">
        <v>880</v>
      </c>
      <c r="B87" s="7">
        <v>39401121</v>
      </c>
      <c r="C87" s="7">
        <v>0</v>
      </c>
      <c r="D87" s="7">
        <v>39401121</v>
      </c>
      <c r="E87" s="7">
        <v>0</v>
      </c>
      <c r="F87" s="7">
        <v>39401121</v>
      </c>
      <c r="G87" s="7">
        <v>0</v>
      </c>
      <c r="H87" s="7">
        <v>39401121</v>
      </c>
    </row>
    <row r="88" spans="1:8">
      <c r="A88" s="58" t="s">
        <v>227</v>
      </c>
      <c r="B88" s="7">
        <v>35204463.810000002</v>
      </c>
      <c r="C88" s="7">
        <v>-3247963.2</v>
      </c>
      <c r="D88" s="7">
        <v>31956500.609999999</v>
      </c>
      <c r="E88" s="7">
        <v>18569250.600000001</v>
      </c>
      <c r="F88" s="7">
        <v>13387250.01</v>
      </c>
      <c r="G88" s="7">
        <v>23435436.600000001</v>
      </c>
      <c r="H88" s="7">
        <v>36822686.609999999</v>
      </c>
    </row>
    <row r="89" spans="1:8">
      <c r="A89" s="58" t="s">
        <v>149</v>
      </c>
      <c r="B89" s="7">
        <v>46602759.380000003</v>
      </c>
      <c r="C89" s="7">
        <v>-89104.49</v>
      </c>
      <c r="D89" s="7">
        <v>46513654.890000001</v>
      </c>
      <c r="E89" s="7">
        <v>39999378.390000001</v>
      </c>
      <c r="F89" s="7">
        <v>6514276.5</v>
      </c>
      <c r="G89" s="7">
        <v>25000000</v>
      </c>
      <c r="H89" s="7">
        <v>31514276.5</v>
      </c>
    </row>
    <row r="90" spans="1:8">
      <c r="A90" s="58" t="s">
        <v>243</v>
      </c>
      <c r="B90" s="7">
        <v>50000000</v>
      </c>
      <c r="C90" s="7">
        <v>-20000000</v>
      </c>
      <c r="D90" s="7">
        <v>30000000</v>
      </c>
      <c r="E90" s="7">
        <v>0</v>
      </c>
      <c r="F90" s="7">
        <v>30000000</v>
      </c>
      <c r="G90" s="7">
        <v>0</v>
      </c>
      <c r="H90" s="7">
        <v>30000000</v>
      </c>
    </row>
    <row r="91" spans="1:8">
      <c r="A91" s="58" t="s">
        <v>557</v>
      </c>
      <c r="B91" s="7">
        <v>260668454.25</v>
      </c>
      <c r="C91" s="7">
        <v>0</v>
      </c>
      <c r="D91" s="7">
        <v>260668454.25</v>
      </c>
      <c r="E91" s="7">
        <v>239516739.47999999</v>
      </c>
      <c r="F91" s="7">
        <v>21151714.77</v>
      </c>
      <c r="G91" s="7">
        <v>4886385.28</v>
      </c>
      <c r="H91" s="7">
        <v>26038100.050000001</v>
      </c>
    </row>
    <row r="92" spans="1:8">
      <c r="A92" s="58" t="s">
        <v>232</v>
      </c>
      <c r="B92" s="7">
        <v>35000000</v>
      </c>
      <c r="C92" s="7">
        <v>-0.52</v>
      </c>
      <c r="D92" s="7">
        <v>34999999.479999997</v>
      </c>
      <c r="E92" s="7">
        <v>34999999.479999997</v>
      </c>
      <c r="F92" s="7">
        <v>0</v>
      </c>
      <c r="G92" s="7">
        <v>25000000</v>
      </c>
      <c r="H92" s="7">
        <v>25000000</v>
      </c>
    </row>
    <row r="93" spans="1:8">
      <c r="A93" s="58" t="s">
        <v>269</v>
      </c>
      <c r="B93" s="7">
        <v>28730243.98</v>
      </c>
      <c r="C93" s="7">
        <v>-4154487.86</v>
      </c>
      <c r="D93" s="7">
        <v>24575756.120000001</v>
      </c>
      <c r="E93" s="7">
        <v>12011135.609999999</v>
      </c>
      <c r="F93" s="7">
        <v>12564620.51</v>
      </c>
      <c r="G93" s="7">
        <v>11777852.529999999</v>
      </c>
      <c r="H93" s="7">
        <v>24342473.039999999</v>
      </c>
    </row>
    <row r="94" spans="1:8">
      <c r="A94" s="58" t="s">
        <v>285</v>
      </c>
      <c r="B94" s="7">
        <v>24568521.649999999</v>
      </c>
      <c r="C94" s="7">
        <v>-8007707.04</v>
      </c>
      <c r="D94" s="7">
        <v>16560814.609999999</v>
      </c>
      <c r="E94" s="7">
        <v>579382.01</v>
      </c>
      <c r="F94" s="7">
        <v>15981432.6</v>
      </c>
      <c r="G94" s="7">
        <v>8036191.21</v>
      </c>
      <c r="H94" s="7">
        <v>24017623.809999999</v>
      </c>
    </row>
    <row r="95" spans="1:8">
      <c r="A95" s="58" t="s">
        <v>882</v>
      </c>
      <c r="B95" s="7">
        <v>16000000</v>
      </c>
      <c r="C95" s="7">
        <v>0</v>
      </c>
      <c r="D95" s="7">
        <v>16000000</v>
      </c>
      <c r="E95" s="7">
        <v>0</v>
      </c>
      <c r="F95" s="7">
        <v>16000000</v>
      </c>
      <c r="G95" s="7">
        <v>8000000</v>
      </c>
      <c r="H95" s="7">
        <v>24000000</v>
      </c>
    </row>
    <row r="96" spans="1:8">
      <c r="A96" s="58" t="s">
        <v>1112</v>
      </c>
      <c r="B96" s="7">
        <v>6000000</v>
      </c>
      <c r="C96" s="7">
        <v>-6000000</v>
      </c>
      <c r="D96" s="7">
        <v>0</v>
      </c>
      <c r="E96" s="7">
        <v>0</v>
      </c>
      <c r="F96" s="7">
        <v>0</v>
      </c>
      <c r="G96" s="7">
        <v>23986381.170000002</v>
      </c>
      <c r="H96" s="7">
        <v>23986381.170000002</v>
      </c>
    </row>
    <row r="97" spans="1:8">
      <c r="A97" s="58" t="s">
        <v>1155</v>
      </c>
      <c r="B97" s="7">
        <v>2903223</v>
      </c>
      <c r="C97" s="7">
        <v>-85.99</v>
      </c>
      <c r="D97" s="7">
        <v>2903137.01</v>
      </c>
      <c r="E97" s="7">
        <v>725184.01</v>
      </c>
      <c r="F97" s="7">
        <v>2177953</v>
      </c>
      <c r="G97" s="7">
        <v>21620278.329999998</v>
      </c>
      <c r="H97" s="7">
        <v>23798231.329999998</v>
      </c>
    </row>
    <row r="98" spans="1:8">
      <c r="A98" s="58" t="s">
        <v>169</v>
      </c>
      <c r="B98" s="7">
        <v>42958342.789999999</v>
      </c>
      <c r="C98" s="7">
        <v>-12661</v>
      </c>
      <c r="D98" s="7">
        <v>42945681.789999999</v>
      </c>
      <c r="E98" s="7">
        <v>22073533.789999999</v>
      </c>
      <c r="F98" s="7">
        <v>20872148</v>
      </c>
      <c r="G98" s="7">
        <v>314502</v>
      </c>
      <c r="H98" s="7">
        <v>21186650</v>
      </c>
    </row>
    <row r="99" spans="1:8">
      <c r="A99" s="58" t="s">
        <v>118</v>
      </c>
      <c r="B99" s="7">
        <v>63800000</v>
      </c>
      <c r="C99" s="7">
        <v>-42000000</v>
      </c>
      <c r="D99" s="7">
        <v>21800000</v>
      </c>
      <c r="E99" s="7">
        <v>900000</v>
      </c>
      <c r="F99" s="7">
        <v>20900000</v>
      </c>
      <c r="G99" s="7">
        <v>0</v>
      </c>
      <c r="H99" s="7">
        <v>20900000</v>
      </c>
    </row>
    <row r="100" spans="1:8">
      <c r="A100" s="58" t="s">
        <v>1123</v>
      </c>
      <c r="B100" s="7">
        <v>0</v>
      </c>
      <c r="C100" s="7">
        <v>0</v>
      </c>
      <c r="D100" s="7">
        <v>0</v>
      </c>
      <c r="E100" s="7">
        <v>0</v>
      </c>
      <c r="F100" s="7">
        <v>0</v>
      </c>
      <c r="G100" s="7">
        <v>20000000</v>
      </c>
      <c r="H100" s="7">
        <v>20000000</v>
      </c>
    </row>
    <row r="101" spans="1:8">
      <c r="A101" s="58" t="s">
        <v>484</v>
      </c>
      <c r="B101" s="7">
        <v>21030500</v>
      </c>
      <c r="C101" s="7">
        <v>0</v>
      </c>
      <c r="D101" s="7">
        <v>21030500</v>
      </c>
      <c r="E101" s="7">
        <v>1970000</v>
      </c>
      <c r="F101" s="7">
        <v>19060500</v>
      </c>
      <c r="G101" s="7">
        <v>0</v>
      </c>
      <c r="H101" s="7">
        <v>19060500</v>
      </c>
    </row>
    <row r="102" spans="1:8">
      <c r="A102" s="58" t="s">
        <v>583</v>
      </c>
      <c r="B102" s="7">
        <v>19000000</v>
      </c>
      <c r="C102" s="7">
        <v>0</v>
      </c>
      <c r="D102" s="7">
        <v>19000000</v>
      </c>
      <c r="E102" s="7">
        <v>0</v>
      </c>
      <c r="F102" s="7">
        <v>19000000</v>
      </c>
      <c r="G102" s="7">
        <v>0</v>
      </c>
      <c r="H102" s="7">
        <v>19000000</v>
      </c>
    </row>
    <row r="103" spans="1:8">
      <c r="A103" s="58" t="s">
        <v>263</v>
      </c>
      <c r="B103" s="7">
        <v>42369769.439999998</v>
      </c>
      <c r="C103" s="7">
        <v>-978108.94</v>
      </c>
      <c r="D103" s="7">
        <v>41391660.5</v>
      </c>
      <c r="E103" s="7">
        <v>41391660.5</v>
      </c>
      <c r="F103" s="7">
        <v>0</v>
      </c>
      <c r="G103" s="7">
        <v>18600000</v>
      </c>
      <c r="H103" s="7">
        <v>18600000</v>
      </c>
    </row>
    <row r="104" spans="1:8">
      <c r="A104" s="58" t="s">
        <v>326</v>
      </c>
      <c r="B104" s="7">
        <v>5893249.3300000001</v>
      </c>
      <c r="C104" s="7">
        <v>-1439325.34</v>
      </c>
      <c r="D104" s="7">
        <v>4453923.99</v>
      </c>
      <c r="E104" s="7">
        <v>953923.99</v>
      </c>
      <c r="F104" s="7">
        <v>3500000</v>
      </c>
      <c r="G104" s="7">
        <v>13000000</v>
      </c>
      <c r="H104" s="7">
        <v>16500000</v>
      </c>
    </row>
    <row r="105" spans="1:8">
      <c r="A105" s="58" t="s">
        <v>259</v>
      </c>
      <c r="B105" s="7">
        <v>16383889</v>
      </c>
      <c r="C105" s="7">
        <v>0</v>
      </c>
      <c r="D105" s="7">
        <v>16383889</v>
      </c>
      <c r="E105" s="7">
        <v>16383889</v>
      </c>
      <c r="F105" s="7">
        <v>0</v>
      </c>
      <c r="G105" s="7">
        <v>16383889</v>
      </c>
      <c r="H105" s="7">
        <v>16383889</v>
      </c>
    </row>
    <row r="106" spans="1:8">
      <c r="A106" s="58" t="s">
        <v>621</v>
      </c>
      <c r="B106" s="7">
        <v>7000000</v>
      </c>
      <c r="C106" s="7">
        <v>0</v>
      </c>
      <c r="D106" s="7">
        <v>7000000</v>
      </c>
      <c r="E106" s="7">
        <v>0</v>
      </c>
      <c r="F106" s="7">
        <v>7000000</v>
      </c>
      <c r="G106" s="7">
        <v>8723876.4299999997</v>
      </c>
      <c r="H106" s="7">
        <v>15723876.43</v>
      </c>
    </row>
    <row r="107" spans="1:8">
      <c r="A107" s="58" t="s">
        <v>318</v>
      </c>
      <c r="B107" s="7">
        <v>10800000</v>
      </c>
      <c r="C107" s="7">
        <v>-5400000</v>
      </c>
      <c r="D107" s="7">
        <v>5400000</v>
      </c>
      <c r="E107" s="7">
        <v>0</v>
      </c>
      <c r="F107" s="7">
        <v>5400000</v>
      </c>
      <c r="G107" s="7">
        <v>10000000</v>
      </c>
      <c r="H107" s="7">
        <v>15400000</v>
      </c>
    </row>
    <row r="108" spans="1:8">
      <c r="A108" s="58" t="s">
        <v>261</v>
      </c>
      <c r="B108" s="7">
        <v>15000000</v>
      </c>
      <c r="C108" s="7">
        <v>0</v>
      </c>
      <c r="D108" s="7">
        <v>15000000</v>
      </c>
      <c r="E108" s="7">
        <v>0</v>
      </c>
      <c r="F108" s="7">
        <v>15000000</v>
      </c>
      <c r="G108" s="7">
        <v>0</v>
      </c>
      <c r="H108" s="7">
        <v>15000000</v>
      </c>
    </row>
    <row r="109" spans="1:8">
      <c r="A109" s="58" t="s">
        <v>134</v>
      </c>
      <c r="B109" s="7">
        <v>15075000</v>
      </c>
      <c r="C109" s="7">
        <v>0</v>
      </c>
      <c r="D109" s="7">
        <v>15075000</v>
      </c>
      <c r="E109" s="7">
        <v>15075000</v>
      </c>
      <c r="F109" s="7">
        <v>0</v>
      </c>
      <c r="G109" s="7">
        <v>13952368</v>
      </c>
      <c r="H109" s="7">
        <v>13952368</v>
      </c>
    </row>
    <row r="110" spans="1:8">
      <c r="A110" s="58" t="s">
        <v>248</v>
      </c>
      <c r="B110" s="7">
        <v>19823362</v>
      </c>
      <c r="C110" s="7">
        <v>0</v>
      </c>
      <c r="D110" s="7">
        <v>19823362</v>
      </c>
      <c r="E110" s="7">
        <v>17349148.77</v>
      </c>
      <c r="F110" s="7">
        <v>2474213.23</v>
      </c>
      <c r="G110" s="7">
        <v>10000000</v>
      </c>
      <c r="H110" s="7">
        <v>12474213.23</v>
      </c>
    </row>
    <row r="111" spans="1:8">
      <c r="A111" s="58" t="s">
        <v>1132</v>
      </c>
      <c r="B111" s="7">
        <v>0</v>
      </c>
      <c r="C111" s="7">
        <v>0</v>
      </c>
      <c r="D111" s="7">
        <v>0</v>
      </c>
      <c r="E111" s="7">
        <v>0</v>
      </c>
      <c r="F111" s="7">
        <v>0</v>
      </c>
      <c r="G111" s="7">
        <v>12176468</v>
      </c>
      <c r="H111" s="7">
        <v>12176468</v>
      </c>
    </row>
    <row r="112" spans="1:8">
      <c r="A112" s="58" t="s">
        <v>218</v>
      </c>
      <c r="B112" s="7">
        <v>25729991.530000001</v>
      </c>
      <c r="C112" s="7">
        <v>-13697025.859999999</v>
      </c>
      <c r="D112" s="7">
        <v>12032965.67</v>
      </c>
      <c r="E112" s="7">
        <v>0</v>
      </c>
      <c r="F112" s="7">
        <v>12032965.67</v>
      </c>
      <c r="G112" s="7">
        <v>0</v>
      </c>
      <c r="H112" s="7">
        <v>12032965.67</v>
      </c>
    </row>
    <row r="113" spans="1:8">
      <c r="A113" s="58" t="s">
        <v>308</v>
      </c>
      <c r="B113" s="7">
        <v>11200000</v>
      </c>
      <c r="C113" s="7">
        <v>0</v>
      </c>
      <c r="D113" s="7">
        <v>11200000</v>
      </c>
      <c r="E113" s="7">
        <v>0</v>
      </c>
      <c r="F113" s="7">
        <v>11200000</v>
      </c>
      <c r="G113" s="7">
        <v>0</v>
      </c>
      <c r="H113" s="7">
        <v>11200000</v>
      </c>
    </row>
    <row r="114" spans="1:8">
      <c r="A114" s="58" t="s">
        <v>281</v>
      </c>
      <c r="B114" s="7">
        <v>10375620</v>
      </c>
      <c r="C114" s="7">
        <v>-5180063</v>
      </c>
      <c r="D114" s="7">
        <v>5195557</v>
      </c>
      <c r="E114" s="7">
        <v>0</v>
      </c>
      <c r="F114" s="7">
        <v>5195557</v>
      </c>
      <c r="G114" s="7">
        <v>5180063</v>
      </c>
      <c r="H114" s="7">
        <v>10375620</v>
      </c>
    </row>
    <row r="115" spans="1:8">
      <c r="A115" s="58" t="s">
        <v>191</v>
      </c>
      <c r="B115" s="7">
        <v>4229</v>
      </c>
      <c r="C115" s="7">
        <v>0</v>
      </c>
      <c r="D115" s="7">
        <v>4229</v>
      </c>
      <c r="E115" s="7">
        <v>4229</v>
      </c>
      <c r="F115" s="7">
        <v>0</v>
      </c>
      <c r="G115" s="7">
        <v>10134832</v>
      </c>
      <c r="H115" s="7">
        <v>10134832</v>
      </c>
    </row>
    <row r="116" spans="1:8">
      <c r="A116" s="58" t="s">
        <v>1121</v>
      </c>
      <c r="B116" s="7">
        <v>0</v>
      </c>
      <c r="C116" s="7">
        <v>0</v>
      </c>
      <c r="D116" s="7">
        <v>0</v>
      </c>
      <c r="E116" s="7">
        <v>0</v>
      </c>
      <c r="F116" s="7">
        <v>0</v>
      </c>
      <c r="G116" s="7">
        <v>10000000</v>
      </c>
      <c r="H116" s="7">
        <v>10000000</v>
      </c>
    </row>
    <row r="117" spans="1:8">
      <c r="A117" s="58" t="s">
        <v>592</v>
      </c>
      <c r="B117" s="7">
        <v>0</v>
      </c>
      <c r="C117" s="7">
        <v>0</v>
      </c>
      <c r="D117" s="7">
        <v>0</v>
      </c>
      <c r="E117" s="7">
        <v>0</v>
      </c>
      <c r="F117" s="7">
        <v>0</v>
      </c>
      <c r="G117" s="7">
        <v>9800000</v>
      </c>
      <c r="H117" s="7">
        <v>9800000</v>
      </c>
    </row>
    <row r="118" spans="1:8">
      <c r="A118" s="58" t="s">
        <v>547</v>
      </c>
      <c r="B118" s="7">
        <v>0</v>
      </c>
      <c r="C118" s="7">
        <v>0</v>
      </c>
      <c r="D118" s="7">
        <v>0</v>
      </c>
      <c r="E118" s="7">
        <v>0</v>
      </c>
      <c r="F118" s="7">
        <v>0</v>
      </c>
      <c r="G118" s="7">
        <v>9350000</v>
      </c>
      <c r="H118" s="7">
        <v>9350000</v>
      </c>
    </row>
    <row r="119" spans="1:8">
      <c r="A119" s="58" t="s">
        <v>955</v>
      </c>
      <c r="B119" s="7">
        <v>9049768.0899999999</v>
      </c>
      <c r="C119" s="7">
        <v>0</v>
      </c>
      <c r="D119" s="7">
        <v>9049768.0899999999</v>
      </c>
      <c r="E119" s="7">
        <v>0</v>
      </c>
      <c r="F119" s="7">
        <v>9049768.0899999999</v>
      </c>
      <c r="G119" s="7">
        <v>0</v>
      </c>
      <c r="H119" s="7">
        <v>9049768.0899999999</v>
      </c>
    </row>
    <row r="120" spans="1:8">
      <c r="A120" s="58" t="s">
        <v>205</v>
      </c>
      <c r="B120" s="7">
        <v>24099610.25</v>
      </c>
      <c r="C120" s="7">
        <v>-15181648.52</v>
      </c>
      <c r="D120" s="7">
        <v>8917961.7300000004</v>
      </c>
      <c r="E120" s="7">
        <v>94592.18</v>
      </c>
      <c r="F120" s="7">
        <v>8823369.5500000007</v>
      </c>
      <c r="G120" s="7">
        <v>0</v>
      </c>
      <c r="H120" s="7">
        <v>8823369.5500000007</v>
      </c>
    </row>
    <row r="121" spans="1:8">
      <c r="A121" s="58" t="s">
        <v>563</v>
      </c>
      <c r="B121" s="7">
        <v>13385342.76</v>
      </c>
      <c r="C121" s="7">
        <v>-177603.88</v>
      </c>
      <c r="D121" s="7">
        <v>13207738.880000001</v>
      </c>
      <c r="E121" s="7">
        <v>9942998.1899999995</v>
      </c>
      <c r="F121" s="7">
        <v>3264740.69</v>
      </c>
      <c r="G121" s="7">
        <v>5390501.3200000003</v>
      </c>
      <c r="H121" s="7">
        <v>8655242.0099999998</v>
      </c>
    </row>
    <row r="122" spans="1:8">
      <c r="A122" s="58" t="s">
        <v>146</v>
      </c>
      <c r="B122" s="7">
        <v>54510967.460000001</v>
      </c>
      <c r="C122" s="7">
        <v>-14370800.380000001</v>
      </c>
      <c r="D122" s="7">
        <v>40140167.079999998</v>
      </c>
      <c r="E122" s="7">
        <v>31538039.949999999</v>
      </c>
      <c r="F122" s="7">
        <v>8602127.1300000008</v>
      </c>
      <c r="G122" s="7">
        <v>0</v>
      </c>
      <c r="H122" s="7">
        <v>8602127.1300000008</v>
      </c>
    </row>
    <row r="123" spans="1:8">
      <c r="A123" s="58" t="s">
        <v>157</v>
      </c>
      <c r="B123" s="7">
        <v>12588478.02</v>
      </c>
      <c r="C123" s="7">
        <v>-6628868.5999999996</v>
      </c>
      <c r="D123" s="7">
        <v>5959609.4199999999</v>
      </c>
      <c r="E123" s="7">
        <v>137888.29</v>
      </c>
      <c r="F123" s="7">
        <v>5821721.1299999999</v>
      </c>
      <c r="G123" s="7">
        <v>2500000</v>
      </c>
      <c r="H123" s="7">
        <v>8321721.1299999999</v>
      </c>
    </row>
    <row r="124" spans="1:8">
      <c r="A124" s="58" t="s">
        <v>634</v>
      </c>
      <c r="B124" s="7">
        <v>9207500</v>
      </c>
      <c r="C124" s="7">
        <v>0</v>
      </c>
      <c r="D124" s="7">
        <v>9207500</v>
      </c>
      <c r="E124" s="7">
        <v>6597081.46</v>
      </c>
      <c r="F124" s="7">
        <v>2610418.54</v>
      </c>
      <c r="G124" s="7">
        <v>5400000</v>
      </c>
      <c r="H124" s="7">
        <v>8010418.54</v>
      </c>
    </row>
    <row r="125" spans="1:8">
      <c r="A125" s="58" t="s">
        <v>294</v>
      </c>
      <c r="B125" s="7">
        <v>15205743.98</v>
      </c>
      <c r="C125" s="7">
        <v>-1827307.92</v>
      </c>
      <c r="D125" s="7">
        <v>13378436.060000001</v>
      </c>
      <c r="E125" s="7">
        <v>10096362.060000001</v>
      </c>
      <c r="F125" s="7">
        <v>3282074</v>
      </c>
      <c r="G125" s="7">
        <v>4309644.93</v>
      </c>
      <c r="H125" s="7">
        <v>7591718.9299999997</v>
      </c>
    </row>
    <row r="126" spans="1:8">
      <c r="A126" s="58" t="s">
        <v>241</v>
      </c>
      <c r="B126" s="7">
        <v>11069439.689999999</v>
      </c>
      <c r="C126" s="7">
        <v>-4553744.72</v>
      </c>
      <c r="D126" s="7">
        <v>6515694.9699999997</v>
      </c>
      <c r="E126" s="7">
        <v>0</v>
      </c>
      <c r="F126" s="7">
        <v>6515694.9699999997</v>
      </c>
      <c r="G126" s="7">
        <v>1000000</v>
      </c>
      <c r="H126" s="7">
        <v>7515694.9699999997</v>
      </c>
    </row>
    <row r="127" spans="1:8">
      <c r="A127" s="58" t="s">
        <v>357</v>
      </c>
      <c r="B127" s="7">
        <v>7494392.2800000003</v>
      </c>
      <c r="C127" s="7">
        <v>-2494392.2799999998</v>
      </c>
      <c r="D127" s="7">
        <v>5000000</v>
      </c>
      <c r="E127" s="7">
        <v>31204.81</v>
      </c>
      <c r="F127" s="7">
        <v>4968795.1900000004</v>
      </c>
      <c r="G127" s="7">
        <v>2500000</v>
      </c>
      <c r="H127" s="7">
        <v>7468795.1900000004</v>
      </c>
    </row>
    <row r="128" spans="1:8">
      <c r="A128" s="58" t="s">
        <v>981</v>
      </c>
      <c r="B128" s="7">
        <v>4534193.9000000004</v>
      </c>
      <c r="C128" s="7">
        <v>0</v>
      </c>
      <c r="D128" s="7">
        <v>4534193.9000000004</v>
      </c>
      <c r="E128" s="7">
        <v>987989.99</v>
      </c>
      <c r="F128" s="7">
        <v>3546203.91</v>
      </c>
      <c r="G128" s="7">
        <v>3404922.6</v>
      </c>
      <c r="H128" s="7">
        <v>6951126.5099999998</v>
      </c>
    </row>
    <row r="129" spans="1:8">
      <c r="A129" s="58" t="s">
        <v>305</v>
      </c>
      <c r="B129" s="7">
        <v>4858543.84</v>
      </c>
      <c r="C129" s="7">
        <v>-948663.66</v>
      </c>
      <c r="D129" s="7">
        <v>3909880.18</v>
      </c>
      <c r="E129" s="7">
        <v>7500</v>
      </c>
      <c r="F129" s="7">
        <v>3902380.18</v>
      </c>
      <c r="G129" s="7">
        <v>1620615</v>
      </c>
      <c r="H129" s="7">
        <v>5522995.1799999997</v>
      </c>
    </row>
    <row r="130" spans="1:8">
      <c r="A130" s="58" t="s">
        <v>317</v>
      </c>
      <c r="B130" s="7">
        <v>6938544</v>
      </c>
      <c r="C130" s="7">
        <v>-170000.01</v>
      </c>
      <c r="D130" s="7">
        <v>6768543.9900000002</v>
      </c>
      <c r="E130" s="7">
        <v>4343887.26</v>
      </c>
      <c r="F130" s="7">
        <v>2424656.73</v>
      </c>
      <c r="G130" s="7">
        <v>3006160</v>
      </c>
      <c r="H130" s="7">
        <v>5430816.7300000004</v>
      </c>
    </row>
    <row r="131" spans="1:8">
      <c r="A131" s="58" t="s">
        <v>189</v>
      </c>
      <c r="B131" s="7">
        <v>6289346</v>
      </c>
      <c r="C131" s="7">
        <v>0</v>
      </c>
      <c r="D131" s="7">
        <v>6289346</v>
      </c>
      <c r="E131" s="7">
        <v>6289346</v>
      </c>
      <c r="F131" s="7">
        <v>0</v>
      </c>
      <c r="G131" s="7">
        <v>5382811</v>
      </c>
      <c r="H131" s="7">
        <v>5382811</v>
      </c>
    </row>
    <row r="132" spans="1:8">
      <c r="A132" s="58" t="s">
        <v>1128</v>
      </c>
      <c r="B132" s="7">
        <v>0</v>
      </c>
      <c r="C132" s="7">
        <v>0</v>
      </c>
      <c r="D132" s="7">
        <v>0</v>
      </c>
      <c r="E132" s="7">
        <v>0</v>
      </c>
      <c r="F132" s="7">
        <v>0</v>
      </c>
      <c r="G132" s="7">
        <v>5105576.7300000004</v>
      </c>
      <c r="H132" s="7">
        <v>5105576.7300000004</v>
      </c>
    </row>
    <row r="133" spans="1:8">
      <c r="A133" s="58" t="s">
        <v>314</v>
      </c>
      <c r="B133" s="7">
        <v>12857631.030000001</v>
      </c>
      <c r="C133" s="7">
        <v>-108169.4</v>
      </c>
      <c r="D133" s="7">
        <v>12749461.630000001</v>
      </c>
      <c r="E133" s="7">
        <v>7741158.8200000003</v>
      </c>
      <c r="F133" s="7">
        <v>5008302.8100000005</v>
      </c>
      <c r="G133" s="7">
        <v>0</v>
      </c>
      <c r="H133" s="7">
        <v>5008302.8100000005</v>
      </c>
    </row>
    <row r="134" spans="1:8">
      <c r="A134" s="58" t="s">
        <v>485</v>
      </c>
      <c r="B134" s="7">
        <v>5000000</v>
      </c>
      <c r="C134" s="7">
        <v>0</v>
      </c>
      <c r="D134" s="7">
        <v>5000000</v>
      </c>
      <c r="E134" s="7">
        <v>0</v>
      </c>
      <c r="F134" s="7">
        <v>5000000</v>
      </c>
      <c r="G134" s="7">
        <v>0</v>
      </c>
      <c r="H134" s="7">
        <v>5000000</v>
      </c>
    </row>
    <row r="135" spans="1:8">
      <c r="A135" s="58" t="s">
        <v>1156</v>
      </c>
      <c r="B135" s="7">
        <v>0</v>
      </c>
      <c r="C135" s="7">
        <v>0</v>
      </c>
      <c r="D135" s="7">
        <v>0</v>
      </c>
      <c r="E135" s="7">
        <v>0</v>
      </c>
      <c r="F135" s="7">
        <v>0</v>
      </c>
      <c r="G135" s="7">
        <v>5000000</v>
      </c>
      <c r="H135" s="7">
        <v>5000000</v>
      </c>
    </row>
    <row r="136" spans="1:8">
      <c r="A136" s="58" t="s">
        <v>938</v>
      </c>
      <c r="B136" s="7">
        <v>6000000</v>
      </c>
      <c r="C136" s="7">
        <v>-1000000</v>
      </c>
      <c r="D136" s="7">
        <v>5000000</v>
      </c>
      <c r="E136" s="7">
        <v>0</v>
      </c>
      <c r="F136" s="7">
        <v>5000000</v>
      </c>
      <c r="G136" s="7">
        <v>0</v>
      </c>
      <c r="H136" s="7">
        <v>5000000</v>
      </c>
    </row>
    <row r="137" spans="1:8">
      <c r="A137" s="58" t="s">
        <v>235</v>
      </c>
      <c r="B137" s="7">
        <v>10590.26</v>
      </c>
      <c r="C137" s="7">
        <v>-319.26</v>
      </c>
      <c r="D137" s="7">
        <v>10271</v>
      </c>
      <c r="E137" s="7">
        <v>10271</v>
      </c>
      <c r="F137" s="7">
        <v>0</v>
      </c>
      <c r="G137" s="7">
        <v>4992418</v>
      </c>
      <c r="H137" s="7">
        <v>4992418</v>
      </c>
    </row>
    <row r="138" spans="1:8">
      <c r="A138" s="58" t="s">
        <v>185</v>
      </c>
      <c r="B138" s="7">
        <v>3262248.29</v>
      </c>
      <c r="C138" s="7">
        <v>0</v>
      </c>
      <c r="D138" s="7">
        <v>3262248.29</v>
      </c>
      <c r="E138" s="7">
        <v>544220.64</v>
      </c>
      <c r="F138" s="7">
        <v>2718027.65</v>
      </c>
      <c r="G138" s="7">
        <v>2095599.42</v>
      </c>
      <c r="H138" s="7">
        <v>4813627.07</v>
      </c>
    </row>
    <row r="139" spans="1:8">
      <c r="A139" s="58" t="s">
        <v>148</v>
      </c>
      <c r="B139" s="7">
        <v>5652151.4500000002</v>
      </c>
      <c r="C139" s="7">
        <v>-0.45</v>
      </c>
      <c r="D139" s="7">
        <v>5652151</v>
      </c>
      <c r="E139" s="7">
        <v>4530086.34</v>
      </c>
      <c r="F139" s="7">
        <v>1122064.6599999999</v>
      </c>
      <c r="G139" s="7">
        <v>3584959.04</v>
      </c>
      <c r="H139" s="7">
        <v>4707023.7</v>
      </c>
    </row>
    <row r="140" spans="1:8">
      <c r="A140" s="58" t="s">
        <v>247</v>
      </c>
      <c r="B140" s="7">
        <v>6973665.5999999996</v>
      </c>
      <c r="C140" s="7">
        <v>-2064601.73</v>
      </c>
      <c r="D140" s="7">
        <v>4909063.87</v>
      </c>
      <c r="E140" s="7">
        <v>1169783.44</v>
      </c>
      <c r="F140" s="7">
        <v>3739280.43</v>
      </c>
      <c r="G140" s="7">
        <v>906045.65</v>
      </c>
      <c r="H140" s="7">
        <v>4645326.08</v>
      </c>
    </row>
    <row r="141" spans="1:8">
      <c r="A141" s="58" t="s">
        <v>273</v>
      </c>
      <c r="B141" s="7">
        <v>4230022.2699999996</v>
      </c>
      <c r="C141" s="7">
        <v>-2170806.7999999998</v>
      </c>
      <c r="D141" s="7">
        <v>2059215.47</v>
      </c>
      <c r="E141" s="7">
        <v>0</v>
      </c>
      <c r="F141" s="7">
        <v>2059215.47</v>
      </c>
      <c r="G141" s="7">
        <v>2087868.81</v>
      </c>
      <c r="H141" s="7">
        <v>4147084.28</v>
      </c>
    </row>
    <row r="142" spans="1:8">
      <c r="A142" s="58" t="s">
        <v>182</v>
      </c>
      <c r="B142" s="7">
        <v>14210211.300000001</v>
      </c>
      <c r="C142" s="7">
        <v>-527984.76</v>
      </c>
      <c r="D142" s="7">
        <v>13682226.539999999</v>
      </c>
      <c r="E142" s="7">
        <v>9536537.2300000004</v>
      </c>
      <c r="F142" s="7">
        <v>4145689.31</v>
      </c>
      <c r="G142" s="7">
        <v>0</v>
      </c>
      <c r="H142" s="7">
        <v>4145689.31</v>
      </c>
    </row>
    <row r="143" spans="1:8">
      <c r="A143" s="58" t="s">
        <v>297</v>
      </c>
      <c r="B143" s="7">
        <v>4037491.53</v>
      </c>
      <c r="C143" s="7">
        <v>0</v>
      </c>
      <c r="D143" s="7">
        <v>4037491.53</v>
      </c>
      <c r="E143" s="7">
        <v>1286061.67</v>
      </c>
      <c r="F143" s="7">
        <v>2751429.86</v>
      </c>
      <c r="G143" s="7">
        <v>1279956.77</v>
      </c>
      <c r="H143" s="7">
        <v>4031386.63</v>
      </c>
    </row>
    <row r="144" spans="1:8">
      <c r="A144" s="58" t="s">
        <v>299</v>
      </c>
      <c r="B144" s="7">
        <v>4668278.41</v>
      </c>
      <c r="C144" s="7">
        <v>-871065.57</v>
      </c>
      <c r="D144" s="7">
        <v>3797212.84</v>
      </c>
      <c r="E144" s="7">
        <v>3797212.84</v>
      </c>
      <c r="F144" s="7">
        <v>0</v>
      </c>
      <c r="G144" s="7">
        <v>3704094.42</v>
      </c>
      <c r="H144" s="7">
        <v>3704094.42</v>
      </c>
    </row>
    <row r="145" spans="1:8">
      <c r="A145" s="58" t="s">
        <v>375</v>
      </c>
      <c r="B145" s="7">
        <v>4240559</v>
      </c>
      <c r="C145" s="7">
        <v>-1746853</v>
      </c>
      <c r="D145" s="7">
        <v>2493706</v>
      </c>
      <c r="E145" s="7">
        <v>0</v>
      </c>
      <c r="F145" s="7">
        <v>2493706</v>
      </c>
      <c r="G145" s="7">
        <v>1200000</v>
      </c>
      <c r="H145" s="7">
        <v>3693706</v>
      </c>
    </row>
    <row r="146" spans="1:8">
      <c r="A146" s="58" t="s">
        <v>783</v>
      </c>
      <c r="B146" s="7">
        <v>2222325</v>
      </c>
      <c r="C146" s="7">
        <v>0</v>
      </c>
      <c r="D146" s="7">
        <v>2222325</v>
      </c>
      <c r="E146" s="7">
        <v>0</v>
      </c>
      <c r="F146" s="7">
        <v>2222325</v>
      </c>
      <c r="G146" s="7">
        <v>1331635</v>
      </c>
      <c r="H146" s="7">
        <v>3553960</v>
      </c>
    </row>
    <row r="147" spans="1:8">
      <c r="A147" s="58" t="s">
        <v>576</v>
      </c>
      <c r="B147" s="7">
        <v>3149761.4499999997</v>
      </c>
      <c r="C147" s="7">
        <v>0</v>
      </c>
      <c r="D147" s="7">
        <v>3149761.4499999997</v>
      </c>
      <c r="E147" s="7">
        <v>2761192.86</v>
      </c>
      <c r="F147" s="7">
        <v>388568.58999999997</v>
      </c>
      <c r="G147" s="7">
        <v>3000000</v>
      </c>
      <c r="H147" s="7">
        <v>3388568.59</v>
      </c>
    </row>
    <row r="148" spans="1:8">
      <c r="A148" s="58" t="s">
        <v>195</v>
      </c>
      <c r="B148" s="7">
        <v>2925261</v>
      </c>
      <c r="C148" s="7">
        <v>-27500</v>
      </c>
      <c r="D148" s="7">
        <v>2897761</v>
      </c>
      <c r="E148" s="7">
        <v>2802761</v>
      </c>
      <c r="F148" s="7">
        <v>95000</v>
      </c>
      <c r="G148" s="7">
        <v>3178767.52</v>
      </c>
      <c r="H148" s="7">
        <v>3273767.52</v>
      </c>
    </row>
    <row r="149" spans="1:8">
      <c r="A149" s="58" t="s">
        <v>383</v>
      </c>
      <c r="B149" s="7">
        <v>3200000</v>
      </c>
      <c r="C149" s="7">
        <v>-1600000</v>
      </c>
      <c r="D149" s="7">
        <v>1600000</v>
      </c>
      <c r="E149" s="7">
        <v>0</v>
      </c>
      <c r="F149" s="7">
        <v>1600000</v>
      </c>
      <c r="G149" s="7">
        <v>1600000</v>
      </c>
      <c r="H149" s="7">
        <v>3200000</v>
      </c>
    </row>
    <row r="150" spans="1:8">
      <c r="A150" s="58" t="s">
        <v>209</v>
      </c>
      <c r="B150" s="7">
        <v>5014755.5999999996</v>
      </c>
      <c r="C150" s="7">
        <v>0</v>
      </c>
      <c r="D150" s="7">
        <v>5014755.5999999996</v>
      </c>
      <c r="E150" s="7">
        <v>4356107.5999999996</v>
      </c>
      <c r="F150" s="7">
        <v>658648</v>
      </c>
      <c r="G150" s="7">
        <v>2525355.6</v>
      </c>
      <c r="H150" s="7">
        <v>3184003.6</v>
      </c>
    </row>
    <row r="151" spans="1:8">
      <c r="A151" s="58" t="s">
        <v>123</v>
      </c>
      <c r="B151" s="7">
        <v>2165083</v>
      </c>
      <c r="C151" s="7">
        <v>0</v>
      </c>
      <c r="D151" s="7">
        <v>2165083</v>
      </c>
      <c r="E151" s="7">
        <v>2165083</v>
      </c>
      <c r="F151" s="7">
        <v>0</v>
      </c>
      <c r="G151" s="7">
        <v>3183741</v>
      </c>
      <c r="H151" s="7">
        <v>3183741</v>
      </c>
    </row>
    <row r="152" spans="1:8">
      <c r="A152" s="58" t="s">
        <v>313</v>
      </c>
      <c r="B152" s="7">
        <v>3000000</v>
      </c>
      <c r="C152" s="7">
        <v>0</v>
      </c>
      <c r="D152" s="7">
        <v>3000000</v>
      </c>
      <c r="E152" s="7">
        <v>0</v>
      </c>
      <c r="F152" s="7">
        <v>3000000</v>
      </c>
      <c r="G152" s="7">
        <v>0</v>
      </c>
      <c r="H152" s="7">
        <v>3000000</v>
      </c>
    </row>
    <row r="153" spans="1:8">
      <c r="A153" s="58" t="s">
        <v>350</v>
      </c>
      <c r="B153" s="7">
        <v>0</v>
      </c>
      <c r="C153" s="7">
        <v>0</v>
      </c>
      <c r="D153" s="7">
        <v>0</v>
      </c>
      <c r="E153" s="7">
        <v>0</v>
      </c>
      <c r="F153" s="7">
        <v>0</v>
      </c>
      <c r="G153" s="7">
        <v>3000000</v>
      </c>
      <c r="H153" s="7">
        <v>3000000</v>
      </c>
    </row>
    <row r="154" spans="1:8">
      <c r="A154" s="58" t="s">
        <v>1119</v>
      </c>
      <c r="B154" s="7">
        <v>0</v>
      </c>
      <c r="C154" s="7">
        <v>0</v>
      </c>
      <c r="D154" s="7">
        <v>0</v>
      </c>
      <c r="E154" s="7">
        <v>0</v>
      </c>
      <c r="F154" s="7">
        <v>0</v>
      </c>
      <c r="G154" s="7">
        <v>3000000</v>
      </c>
      <c r="H154" s="7">
        <v>3000000</v>
      </c>
    </row>
    <row r="155" spans="1:8">
      <c r="A155" s="58" t="s">
        <v>107</v>
      </c>
      <c r="B155" s="7">
        <v>8258012</v>
      </c>
      <c r="C155" s="7">
        <v>0</v>
      </c>
      <c r="D155" s="7">
        <v>8258012</v>
      </c>
      <c r="E155" s="7">
        <v>8258012</v>
      </c>
      <c r="F155" s="7">
        <v>0</v>
      </c>
      <c r="G155" s="7">
        <v>2887722</v>
      </c>
      <c r="H155" s="7">
        <v>2887722</v>
      </c>
    </row>
    <row r="156" spans="1:8">
      <c r="A156" s="58" t="s">
        <v>968</v>
      </c>
      <c r="B156" s="7">
        <v>1757928.97</v>
      </c>
      <c r="C156" s="7">
        <v>0</v>
      </c>
      <c r="D156" s="7">
        <v>1757928.97</v>
      </c>
      <c r="E156" s="7">
        <v>0</v>
      </c>
      <c r="F156" s="7">
        <v>1757928.97</v>
      </c>
      <c r="G156" s="7">
        <v>1083582</v>
      </c>
      <c r="H156" s="7">
        <v>2841510.97</v>
      </c>
    </row>
    <row r="157" spans="1:8">
      <c r="A157" s="58" t="s">
        <v>785</v>
      </c>
      <c r="B157" s="7">
        <v>1847788.08</v>
      </c>
      <c r="C157" s="7">
        <v>-30940.720000000001</v>
      </c>
      <c r="D157" s="7">
        <v>1816847.3600000001</v>
      </c>
      <c r="E157" s="7">
        <v>1816847.3600000001</v>
      </c>
      <c r="F157" s="7">
        <v>0</v>
      </c>
      <c r="G157" s="7">
        <v>2678992.29</v>
      </c>
      <c r="H157" s="7">
        <v>2678992.29</v>
      </c>
    </row>
    <row r="158" spans="1:8">
      <c r="A158" s="58" t="s">
        <v>400</v>
      </c>
      <c r="B158" s="7">
        <v>2278558.63</v>
      </c>
      <c r="C158" s="7">
        <v>-124420.51</v>
      </c>
      <c r="D158" s="7">
        <v>2154138.12</v>
      </c>
      <c r="E158" s="7">
        <v>991323.21</v>
      </c>
      <c r="F158" s="7">
        <v>1162814.9099999999</v>
      </c>
      <c r="G158" s="7">
        <v>1483854.13</v>
      </c>
      <c r="H158" s="7">
        <v>2646669.04</v>
      </c>
    </row>
    <row r="159" spans="1:8">
      <c r="A159" s="58" t="s">
        <v>147</v>
      </c>
      <c r="B159" s="7">
        <v>63416909.969999999</v>
      </c>
      <c r="C159" s="7">
        <v>-52024.59</v>
      </c>
      <c r="D159" s="7">
        <v>63364885.380000003</v>
      </c>
      <c r="E159" s="7">
        <v>62753516.740000002</v>
      </c>
      <c r="F159" s="7">
        <v>611368.64</v>
      </c>
      <c r="G159" s="7">
        <v>1906035.45</v>
      </c>
      <c r="H159" s="7">
        <v>2517404.09</v>
      </c>
    </row>
    <row r="160" spans="1:8">
      <c r="A160" s="58" t="s">
        <v>143</v>
      </c>
      <c r="B160" s="7">
        <v>0</v>
      </c>
      <c r="C160" s="7">
        <v>0</v>
      </c>
      <c r="D160" s="7">
        <v>0</v>
      </c>
      <c r="E160" s="7">
        <v>0</v>
      </c>
      <c r="F160" s="7">
        <v>0</v>
      </c>
      <c r="G160" s="7">
        <v>2325151</v>
      </c>
      <c r="H160" s="7">
        <v>2325151</v>
      </c>
    </row>
    <row r="161" spans="1:8">
      <c r="A161" s="58" t="s">
        <v>385</v>
      </c>
      <c r="B161" s="7">
        <v>1982307.42</v>
      </c>
      <c r="C161" s="7">
        <v>-699.42</v>
      </c>
      <c r="D161" s="7">
        <v>1981608</v>
      </c>
      <c r="E161" s="7">
        <v>1505393.8</v>
      </c>
      <c r="F161" s="7">
        <v>476214.2</v>
      </c>
      <c r="G161" s="7">
        <v>1795332</v>
      </c>
      <c r="H161" s="7">
        <v>2271546.2000000002</v>
      </c>
    </row>
    <row r="162" spans="1:8">
      <c r="A162" s="58" t="s">
        <v>332</v>
      </c>
      <c r="B162" s="7">
        <v>163846.85999999999</v>
      </c>
      <c r="C162" s="7">
        <v>-6406.8</v>
      </c>
      <c r="D162" s="7">
        <v>157440.06</v>
      </c>
      <c r="E162" s="7">
        <v>0</v>
      </c>
      <c r="F162" s="7">
        <v>157440.06</v>
      </c>
      <c r="G162" s="7">
        <v>2083222.01</v>
      </c>
      <c r="H162" s="7">
        <v>2240662.0699999998</v>
      </c>
    </row>
    <row r="163" spans="1:8">
      <c r="A163" s="58" t="s">
        <v>343</v>
      </c>
      <c r="B163" s="7">
        <v>3703506.24</v>
      </c>
      <c r="C163" s="7">
        <v>-909899.33</v>
      </c>
      <c r="D163" s="7">
        <v>2793606.91</v>
      </c>
      <c r="E163" s="7">
        <v>1361497.88</v>
      </c>
      <c r="F163" s="7">
        <v>1432109.03</v>
      </c>
      <c r="G163" s="7">
        <v>800000</v>
      </c>
      <c r="H163" s="7">
        <v>2232109.0299999998</v>
      </c>
    </row>
    <row r="164" spans="1:8">
      <c r="A164" s="58" t="s">
        <v>316</v>
      </c>
      <c r="B164" s="7">
        <v>1241763.55</v>
      </c>
      <c r="C164" s="7">
        <v>0</v>
      </c>
      <c r="D164" s="7">
        <v>1241763.55</v>
      </c>
      <c r="E164" s="7">
        <v>832813.64</v>
      </c>
      <c r="F164" s="7">
        <v>408949.91</v>
      </c>
      <c r="G164" s="7">
        <v>1724140.72</v>
      </c>
      <c r="H164" s="7">
        <v>2133090.63</v>
      </c>
    </row>
    <row r="165" spans="1:8">
      <c r="A165" s="58" t="s">
        <v>1135</v>
      </c>
      <c r="B165" s="7">
        <v>0</v>
      </c>
      <c r="C165" s="7">
        <v>0</v>
      </c>
      <c r="D165" s="7">
        <v>0</v>
      </c>
      <c r="E165" s="7">
        <v>0</v>
      </c>
      <c r="F165" s="7">
        <v>0</v>
      </c>
      <c r="G165" s="7">
        <v>2000000</v>
      </c>
      <c r="H165" s="7">
        <v>2000000</v>
      </c>
    </row>
    <row r="166" spans="1:8">
      <c r="A166" s="58" t="s">
        <v>562</v>
      </c>
      <c r="B166" s="7">
        <v>1400000</v>
      </c>
      <c r="C166" s="7">
        <v>-400000</v>
      </c>
      <c r="D166" s="7">
        <v>1000000</v>
      </c>
      <c r="E166" s="7">
        <v>0</v>
      </c>
      <c r="F166" s="7">
        <v>1000000</v>
      </c>
      <c r="G166" s="7">
        <v>1000000</v>
      </c>
      <c r="H166" s="7">
        <v>2000000</v>
      </c>
    </row>
    <row r="167" spans="1:8">
      <c r="A167" s="58" t="s">
        <v>960</v>
      </c>
      <c r="B167" s="7">
        <v>0</v>
      </c>
      <c r="C167" s="7">
        <v>0</v>
      </c>
      <c r="D167" s="7">
        <v>0</v>
      </c>
      <c r="E167" s="7">
        <v>0</v>
      </c>
      <c r="F167" s="7">
        <v>0</v>
      </c>
      <c r="G167" s="7">
        <v>2000000</v>
      </c>
      <c r="H167" s="7">
        <v>2000000</v>
      </c>
    </row>
    <row r="168" spans="1:8">
      <c r="A168" s="58" t="s">
        <v>564</v>
      </c>
      <c r="B168" s="7">
        <v>2000000</v>
      </c>
      <c r="C168" s="7">
        <v>0</v>
      </c>
      <c r="D168" s="7">
        <v>2000000</v>
      </c>
      <c r="E168" s="7">
        <v>0</v>
      </c>
      <c r="F168" s="7">
        <v>2000000</v>
      </c>
      <c r="G168" s="7">
        <v>0</v>
      </c>
      <c r="H168" s="7">
        <v>2000000</v>
      </c>
    </row>
    <row r="169" spans="1:8">
      <c r="A169" s="58" t="s">
        <v>253</v>
      </c>
      <c r="B169" s="7">
        <v>0</v>
      </c>
      <c r="C169" s="7">
        <v>0</v>
      </c>
      <c r="D169" s="7">
        <v>0</v>
      </c>
      <c r="E169" s="7">
        <v>0</v>
      </c>
      <c r="F169" s="7">
        <v>0</v>
      </c>
      <c r="G169" s="7">
        <v>2000000</v>
      </c>
      <c r="H169" s="7">
        <v>2000000</v>
      </c>
    </row>
    <row r="170" spans="1:8">
      <c r="A170" s="58" t="s">
        <v>252</v>
      </c>
      <c r="B170" s="7">
        <v>1871085.31</v>
      </c>
      <c r="C170" s="7">
        <v>-36905.599999999999</v>
      </c>
      <c r="D170" s="7">
        <v>1834179.71</v>
      </c>
      <c r="E170" s="7">
        <v>657042.31999999995</v>
      </c>
      <c r="F170" s="7">
        <v>1177137.3899999999</v>
      </c>
      <c r="G170" s="7">
        <v>518204.46</v>
      </c>
      <c r="H170" s="7">
        <v>1695341.85</v>
      </c>
    </row>
    <row r="171" spans="1:8">
      <c r="A171" s="58" t="s">
        <v>380</v>
      </c>
      <c r="B171" s="7">
        <v>0</v>
      </c>
      <c r="C171" s="7">
        <v>0</v>
      </c>
      <c r="D171" s="7">
        <v>0</v>
      </c>
      <c r="E171" s="7">
        <v>0</v>
      </c>
      <c r="F171" s="7">
        <v>0</v>
      </c>
      <c r="G171" s="7">
        <v>1679723</v>
      </c>
      <c r="H171" s="7">
        <v>1679723</v>
      </c>
    </row>
    <row r="172" spans="1:8">
      <c r="A172" s="58" t="s">
        <v>1110</v>
      </c>
      <c r="B172" s="7">
        <v>0</v>
      </c>
      <c r="C172" s="7">
        <v>0</v>
      </c>
      <c r="D172" s="7">
        <v>0</v>
      </c>
      <c r="E172" s="7">
        <v>0</v>
      </c>
      <c r="F172" s="7">
        <v>0</v>
      </c>
      <c r="G172" s="7">
        <v>1658924.7</v>
      </c>
      <c r="H172" s="7">
        <v>1658924.7</v>
      </c>
    </row>
    <row r="173" spans="1:8">
      <c r="A173" s="58" t="s">
        <v>225</v>
      </c>
      <c r="B173" s="7">
        <v>1902478.78</v>
      </c>
      <c r="C173" s="7">
        <v>-87117.919999999984</v>
      </c>
      <c r="D173" s="7">
        <v>1815360.86</v>
      </c>
      <c r="E173" s="7">
        <v>1362699.32</v>
      </c>
      <c r="F173" s="7">
        <v>452661.54</v>
      </c>
      <c r="G173" s="7">
        <v>1147045.2</v>
      </c>
      <c r="H173" s="7">
        <v>1599706.7400000002</v>
      </c>
    </row>
    <row r="174" spans="1:8">
      <c r="A174" s="58" t="s">
        <v>414</v>
      </c>
      <c r="B174" s="7">
        <v>1531102</v>
      </c>
      <c r="C174" s="7">
        <v>0</v>
      </c>
      <c r="D174" s="7">
        <v>1531102</v>
      </c>
      <c r="E174" s="7">
        <v>765551</v>
      </c>
      <c r="F174" s="7">
        <v>765551</v>
      </c>
      <c r="G174" s="7">
        <v>765551</v>
      </c>
      <c r="H174" s="7">
        <v>1531102</v>
      </c>
    </row>
    <row r="175" spans="1:8">
      <c r="A175" s="58" t="s">
        <v>193</v>
      </c>
      <c r="B175" s="7">
        <v>3000000</v>
      </c>
      <c r="C175" s="7">
        <v>-1500000</v>
      </c>
      <c r="D175" s="7">
        <v>1500000</v>
      </c>
      <c r="E175" s="7">
        <v>0</v>
      </c>
      <c r="F175" s="7">
        <v>1500000</v>
      </c>
      <c r="G175" s="7">
        <v>0</v>
      </c>
      <c r="H175" s="7">
        <v>1500000</v>
      </c>
    </row>
    <row r="176" spans="1:8">
      <c r="A176" s="58" t="s">
        <v>233</v>
      </c>
      <c r="B176" s="7">
        <v>18875.740000000002</v>
      </c>
      <c r="C176" s="7">
        <v>0</v>
      </c>
      <c r="D176" s="7">
        <v>18875.740000000002</v>
      </c>
      <c r="E176" s="7">
        <v>0</v>
      </c>
      <c r="F176" s="7">
        <v>18875.740000000002</v>
      </c>
      <c r="G176" s="7">
        <v>1479780.59</v>
      </c>
      <c r="H176" s="7">
        <v>1498656.33</v>
      </c>
    </row>
    <row r="177" spans="1:8">
      <c r="A177" s="58" t="s">
        <v>424</v>
      </c>
      <c r="B177" s="7">
        <v>1467054</v>
      </c>
      <c r="C177" s="7">
        <v>-479425</v>
      </c>
      <c r="D177" s="7">
        <v>987629</v>
      </c>
      <c r="E177" s="7">
        <v>0</v>
      </c>
      <c r="F177" s="7">
        <v>987629</v>
      </c>
      <c r="G177" s="7">
        <v>500000</v>
      </c>
      <c r="H177" s="7">
        <v>1487629</v>
      </c>
    </row>
    <row r="178" spans="1:8">
      <c r="A178" s="58" t="s">
        <v>382</v>
      </c>
      <c r="B178" s="7">
        <v>2345515.9700000002</v>
      </c>
      <c r="C178" s="7">
        <v>-736105.19</v>
      </c>
      <c r="D178" s="7">
        <v>1609410.78</v>
      </c>
      <c r="E178" s="7">
        <v>162706.94</v>
      </c>
      <c r="F178" s="7">
        <v>1446703.84</v>
      </c>
      <c r="G178" s="7">
        <v>0</v>
      </c>
      <c r="H178" s="7">
        <v>1446703.84</v>
      </c>
    </row>
    <row r="179" spans="1:8">
      <c r="A179" s="58" t="s">
        <v>373</v>
      </c>
      <c r="B179" s="7">
        <v>0</v>
      </c>
      <c r="C179" s="7">
        <v>0</v>
      </c>
      <c r="D179" s="7">
        <v>0</v>
      </c>
      <c r="E179" s="7">
        <v>0</v>
      </c>
      <c r="F179" s="7">
        <v>0</v>
      </c>
      <c r="G179" s="7">
        <v>1443638.14</v>
      </c>
      <c r="H179" s="7">
        <v>1443638.14</v>
      </c>
    </row>
    <row r="180" spans="1:8">
      <c r="A180" s="58" t="s">
        <v>499</v>
      </c>
      <c r="B180" s="7">
        <v>2000000</v>
      </c>
      <c r="C180" s="7">
        <v>0</v>
      </c>
      <c r="D180" s="7">
        <v>2000000</v>
      </c>
      <c r="E180" s="7">
        <v>600000</v>
      </c>
      <c r="F180" s="7">
        <v>1400000</v>
      </c>
      <c r="G180" s="7">
        <v>0</v>
      </c>
      <c r="H180" s="7">
        <v>1400000</v>
      </c>
    </row>
    <row r="181" spans="1:8">
      <c r="A181" s="58" t="s">
        <v>967</v>
      </c>
      <c r="B181" s="7">
        <v>1369129.08</v>
      </c>
      <c r="C181" s="7">
        <v>0</v>
      </c>
      <c r="D181" s="7">
        <v>1369129.08</v>
      </c>
      <c r="E181" s="7">
        <v>0</v>
      </c>
      <c r="F181" s="7">
        <v>1369129.08</v>
      </c>
      <c r="G181" s="7">
        <v>0</v>
      </c>
      <c r="H181" s="7">
        <v>1369129.08</v>
      </c>
    </row>
    <row r="182" spans="1:8">
      <c r="A182" s="58" t="s">
        <v>280</v>
      </c>
      <c r="B182" s="7">
        <v>2429598.67</v>
      </c>
      <c r="C182" s="7">
        <v>-1360315.7600000002</v>
      </c>
      <c r="D182" s="7">
        <v>1069282.9099999999</v>
      </c>
      <c r="E182" s="7">
        <v>186792.69</v>
      </c>
      <c r="F182" s="7">
        <v>882490.22</v>
      </c>
      <c r="G182" s="7">
        <v>333210.56</v>
      </c>
      <c r="H182" s="7">
        <v>1215700.78</v>
      </c>
    </row>
    <row r="183" spans="1:8">
      <c r="A183" s="58" t="s">
        <v>242</v>
      </c>
      <c r="B183" s="7">
        <v>2511991.36</v>
      </c>
      <c r="C183" s="7">
        <v>-935286.07</v>
      </c>
      <c r="D183" s="7">
        <v>1576705.29</v>
      </c>
      <c r="E183" s="7">
        <v>660474.09</v>
      </c>
      <c r="F183" s="7">
        <v>916231.2</v>
      </c>
      <c r="G183" s="7">
        <v>255757.51</v>
      </c>
      <c r="H183" s="7">
        <v>1171988.71</v>
      </c>
    </row>
    <row r="184" spans="1:8">
      <c r="A184" s="58" t="s">
        <v>226</v>
      </c>
      <c r="B184" s="7">
        <v>2774835.94</v>
      </c>
      <c r="C184" s="7">
        <v>-302347.42</v>
      </c>
      <c r="D184" s="7">
        <v>2472488.52</v>
      </c>
      <c r="E184" s="7">
        <v>1305116.72</v>
      </c>
      <c r="F184" s="7">
        <v>1167371.8</v>
      </c>
      <c r="G184" s="7">
        <v>0</v>
      </c>
      <c r="H184" s="7">
        <v>1167371.8</v>
      </c>
    </row>
    <row r="185" spans="1:8">
      <c r="A185" s="58" t="s">
        <v>283</v>
      </c>
      <c r="B185" s="7">
        <v>2021361.67</v>
      </c>
      <c r="C185" s="7">
        <v>0</v>
      </c>
      <c r="D185" s="7">
        <v>2021361.67</v>
      </c>
      <c r="E185" s="7">
        <v>906347.54</v>
      </c>
      <c r="F185" s="7">
        <v>1115014.1299999999</v>
      </c>
      <c r="G185" s="7">
        <v>0</v>
      </c>
      <c r="H185" s="7">
        <v>1115014.1299999999</v>
      </c>
    </row>
    <row r="186" spans="1:8">
      <c r="A186" s="58" t="s">
        <v>639</v>
      </c>
      <c r="B186" s="7">
        <v>1058215.29</v>
      </c>
      <c r="C186" s="7">
        <v>-3869.59</v>
      </c>
      <c r="D186" s="7">
        <v>1054345.7</v>
      </c>
      <c r="E186" s="7">
        <v>756426.77</v>
      </c>
      <c r="F186" s="7">
        <v>297918.93</v>
      </c>
      <c r="G186" s="7">
        <v>810000</v>
      </c>
      <c r="H186" s="7">
        <v>1107918.93</v>
      </c>
    </row>
    <row r="187" spans="1:8">
      <c r="A187" s="58" t="s">
        <v>872</v>
      </c>
      <c r="B187" s="7">
        <v>0</v>
      </c>
      <c r="C187" s="7">
        <v>0</v>
      </c>
      <c r="D187" s="7">
        <v>0</v>
      </c>
      <c r="E187" s="7">
        <v>0</v>
      </c>
      <c r="F187" s="7">
        <v>0</v>
      </c>
      <c r="G187" s="7">
        <v>1090019</v>
      </c>
      <c r="H187" s="7">
        <v>1090019</v>
      </c>
    </row>
    <row r="188" spans="1:8">
      <c r="A188" s="58" t="s">
        <v>449</v>
      </c>
      <c r="B188" s="7">
        <v>840668.65</v>
      </c>
      <c r="C188" s="7">
        <v>-13985.31</v>
      </c>
      <c r="D188" s="7">
        <v>826683.34</v>
      </c>
      <c r="E188" s="7">
        <v>432068.95</v>
      </c>
      <c r="F188" s="7">
        <v>394614.39</v>
      </c>
      <c r="G188" s="7">
        <v>671615.1</v>
      </c>
      <c r="H188" s="7">
        <v>1066229.49</v>
      </c>
    </row>
    <row r="189" spans="1:8">
      <c r="A189" s="58" t="s">
        <v>370</v>
      </c>
      <c r="B189" s="7">
        <v>857334.74</v>
      </c>
      <c r="C189" s="7">
        <v>-6136.24</v>
      </c>
      <c r="D189" s="7">
        <v>851198.5</v>
      </c>
      <c r="E189" s="7">
        <v>277395.94</v>
      </c>
      <c r="F189" s="7">
        <v>573802.56000000006</v>
      </c>
      <c r="G189" s="7">
        <v>488622.54</v>
      </c>
      <c r="H189" s="7">
        <v>1062425.1000000001</v>
      </c>
    </row>
    <row r="190" spans="1:8">
      <c r="A190" s="58" t="s">
        <v>869</v>
      </c>
      <c r="B190" s="7">
        <v>4000000</v>
      </c>
      <c r="C190" s="7">
        <v>-4000000</v>
      </c>
      <c r="D190" s="7">
        <v>0</v>
      </c>
      <c r="E190" s="7">
        <v>0</v>
      </c>
      <c r="F190" s="7">
        <v>0</v>
      </c>
      <c r="G190" s="7">
        <v>1000000</v>
      </c>
      <c r="H190" s="7">
        <v>1000000</v>
      </c>
    </row>
    <row r="191" spans="1:8">
      <c r="A191" s="58" t="s">
        <v>1117</v>
      </c>
      <c r="B191" s="7">
        <v>0</v>
      </c>
      <c r="C191" s="7">
        <v>0</v>
      </c>
      <c r="D191" s="7">
        <v>0</v>
      </c>
      <c r="E191" s="7">
        <v>0</v>
      </c>
      <c r="F191" s="7">
        <v>0</v>
      </c>
      <c r="G191" s="7">
        <v>1000000</v>
      </c>
      <c r="H191" s="7">
        <v>1000000</v>
      </c>
    </row>
    <row r="192" spans="1:8">
      <c r="A192" s="58" t="s">
        <v>964</v>
      </c>
      <c r="B192" s="7">
        <v>0</v>
      </c>
      <c r="C192" s="7">
        <v>0</v>
      </c>
      <c r="D192" s="7">
        <v>0</v>
      </c>
      <c r="E192" s="7">
        <v>0</v>
      </c>
      <c r="F192" s="7">
        <v>0</v>
      </c>
      <c r="G192" s="7">
        <v>1000000</v>
      </c>
      <c r="H192" s="7">
        <v>1000000</v>
      </c>
    </row>
    <row r="193" spans="1:8">
      <c r="A193" s="58" t="s">
        <v>425</v>
      </c>
      <c r="B193" s="7">
        <v>964113</v>
      </c>
      <c r="C193" s="7">
        <v>-475794</v>
      </c>
      <c r="D193" s="7">
        <v>488319</v>
      </c>
      <c r="E193" s="7">
        <v>0</v>
      </c>
      <c r="F193" s="7">
        <v>488319</v>
      </c>
      <c r="G193" s="7">
        <v>496214</v>
      </c>
      <c r="H193" s="7">
        <v>984533</v>
      </c>
    </row>
    <row r="194" spans="1:8">
      <c r="A194" s="58" t="s">
        <v>386</v>
      </c>
      <c r="B194" s="7">
        <v>4139074.46</v>
      </c>
      <c r="C194" s="7">
        <v>0</v>
      </c>
      <c r="D194" s="7">
        <v>4139074.46</v>
      </c>
      <c r="E194" s="7">
        <v>3170008.04</v>
      </c>
      <c r="F194" s="7">
        <v>969066.42</v>
      </c>
      <c r="G194" s="7">
        <v>0</v>
      </c>
      <c r="H194" s="7">
        <v>969066.42</v>
      </c>
    </row>
    <row r="195" spans="1:8">
      <c r="A195" s="58" t="s">
        <v>229</v>
      </c>
      <c r="B195" s="7">
        <v>909525.51</v>
      </c>
      <c r="C195" s="7">
        <v>-282256.40999999997</v>
      </c>
      <c r="D195" s="7">
        <v>627269.1</v>
      </c>
      <c r="E195" s="7">
        <v>0</v>
      </c>
      <c r="F195" s="7">
        <v>627269.1</v>
      </c>
      <c r="G195" s="7">
        <v>181507</v>
      </c>
      <c r="H195" s="7">
        <v>808776.1</v>
      </c>
    </row>
    <row r="196" spans="1:8">
      <c r="A196" s="58" t="s">
        <v>409</v>
      </c>
      <c r="B196" s="7">
        <v>1554895</v>
      </c>
      <c r="C196" s="7">
        <v>-704115</v>
      </c>
      <c r="D196" s="7">
        <v>850780</v>
      </c>
      <c r="E196" s="7">
        <v>114335</v>
      </c>
      <c r="F196" s="7">
        <v>736445</v>
      </c>
      <c r="G196" s="7">
        <v>0</v>
      </c>
      <c r="H196" s="7">
        <v>736445</v>
      </c>
    </row>
    <row r="197" spans="1:8">
      <c r="A197" s="58" t="s">
        <v>438</v>
      </c>
      <c r="B197" s="7">
        <v>602020.63</v>
      </c>
      <c r="C197" s="7">
        <v>0</v>
      </c>
      <c r="D197" s="7">
        <v>602020.63</v>
      </c>
      <c r="E197" s="7">
        <v>55952.94</v>
      </c>
      <c r="F197" s="7">
        <v>546067.68999999994</v>
      </c>
      <c r="G197" s="7">
        <v>154848.92000000001</v>
      </c>
      <c r="H197" s="7">
        <v>700916.61</v>
      </c>
    </row>
    <row r="198" spans="1:8">
      <c r="A198" s="58" t="s">
        <v>976</v>
      </c>
      <c r="B198" s="7">
        <v>1370510.04</v>
      </c>
      <c r="C198" s="7">
        <v>-580509.56000000006</v>
      </c>
      <c r="D198" s="7">
        <v>790000.48</v>
      </c>
      <c r="E198" s="7">
        <v>790000.48</v>
      </c>
      <c r="F198" s="7">
        <v>0</v>
      </c>
      <c r="G198" s="7">
        <v>690200</v>
      </c>
      <c r="H198" s="7">
        <v>690200</v>
      </c>
    </row>
    <row r="199" spans="1:8">
      <c r="A199" s="58" t="s">
        <v>1143</v>
      </c>
      <c r="B199" s="7">
        <v>0</v>
      </c>
      <c r="C199" s="7">
        <v>0</v>
      </c>
      <c r="D199" s="7">
        <v>0</v>
      </c>
      <c r="E199" s="7">
        <v>0</v>
      </c>
      <c r="F199" s="7">
        <v>0</v>
      </c>
      <c r="G199" s="7">
        <v>670993.16</v>
      </c>
      <c r="H199" s="7">
        <v>670993.16</v>
      </c>
    </row>
    <row r="200" spans="1:8">
      <c r="A200" s="58" t="s">
        <v>444</v>
      </c>
      <c r="B200" s="7">
        <v>750000</v>
      </c>
      <c r="C200" s="7">
        <v>-111000</v>
      </c>
      <c r="D200" s="7">
        <v>639000</v>
      </c>
      <c r="E200" s="7">
        <v>89000</v>
      </c>
      <c r="F200" s="7">
        <v>550000</v>
      </c>
      <c r="G200" s="7">
        <v>100000</v>
      </c>
      <c r="H200" s="7">
        <v>650000</v>
      </c>
    </row>
    <row r="201" spans="1:8">
      <c r="A201" s="58" t="s">
        <v>445</v>
      </c>
      <c r="B201" s="7">
        <v>750000</v>
      </c>
      <c r="C201" s="7">
        <v>-200000</v>
      </c>
      <c r="D201" s="7">
        <v>550000</v>
      </c>
      <c r="E201" s="7">
        <v>0</v>
      </c>
      <c r="F201" s="7">
        <v>550000</v>
      </c>
      <c r="G201" s="7">
        <v>100000</v>
      </c>
      <c r="H201" s="7">
        <v>650000</v>
      </c>
    </row>
    <row r="202" spans="1:8">
      <c r="A202" s="58" t="s">
        <v>365</v>
      </c>
      <c r="B202" s="7">
        <v>1220966</v>
      </c>
      <c r="C202" s="7">
        <v>0</v>
      </c>
      <c r="D202" s="7">
        <v>1220966</v>
      </c>
      <c r="E202" s="7">
        <v>594309</v>
      </c>
      <c r="F202" s="7">
        <v>626657</v>
      </c>
      <c r="G202" s="7">
        <v>0</v>
      </c>
      <c r="H202" s="7">
        <v>626657</v>
      </c>
    </row>
    <row r="203" spans="1:8">
      <c r="A203" s="58" t="s">
        <v>377</v>
      </c>
      <c r="B203" s="7">
        <v>909434.65000000014</v>
      </c>
      <c r="C203" s="7">
        <v>-696599.77</v>
      </c>
      <c r="D203" s="7">
        <v>212834.88000000003</v>
      </c>
      <c r="E203" s="7">
        <v>56825</v>
      </c>
      <c r="F203" s="7">
        <v>156009.88</v>
      </c>
      <c r="G203" s="7">
        <v>443556.71</v>
      </c>
      <c r="H203" s="7">
        <v>599566.59</v>
      </c>
    </row>
    <row r="204" spans="1:8">
      <c r="A204" s="58" t="s">
        <v>344</v>
      </c>
      <c r="B204" s="7">
        <v>425000</v>
      </c>
      <c r="C204" s="7">
        <v>0</v>
      </c>
      <c r="D204" s="7">
        <v>425000</v>
      </c>
      <c r="E204" s="7">
        <v>425000</v>
      </c>
      <c r="F204" s="7">
        <v>0</v>
      </c>
      <c r="G204" s="7">
        <v>544890</v>
      </c>
      <c r="H204" s="7">
        <v>544890</v>
      </c>
    </row>
    <row r="205" spans="1:8">
      <c r="A205" s="58" t="s">
        <v>251</v>
      </c>
      <c r="B205" s="7">
        <v>1955524.67</v>
      </c>
      <c r="C205" s="7">
        <v>0</v>
      </c>
      <c r="D205" s="7">
        <v>1955524.67</v>
      </c>
      <c r="E205" s="7">
        <v>1439816.32</v>
      </c>
      <c r="F205" s="7">
        <v>515708.35</v>
      </c>
      <c r="G205" s="7">
        <v>0</v>
      </c>
      <c r="H205" s="7">
        <v>515708.35</v>
      </c>
    </row>
    <row r="206" spans="1:8">
      <c r="A206" s="58" t="s">
        <v>501</v>
      </c>
      <c r="B206" s="7">
        <v>15703572.789999999</v>
      </c>
      <c r="C206" s="7">
        <v>-38347.99</v>
      </c>
      <c r="D206" s="7">
        <v>15665224.800000001</v>
      </c>
      <c r="E206" s="7">
        <v>15161238.48</v>
      </c>
      <c r="F206" s="7">
        <v>503986.32</v>
      </c>
      <c r="G206" s="7">
        <v>0</v>
      </c>
      <c r="H206" s="7">
        <v>503986.32</v>
      </c>
    </row>
    <row r="207" spans="1:8">
      <c r="A207" s="58" t="s">
        <v>610</v>
      </c>
      <c r="B207" s="7">
        <v>500000.07</v>
      </c>
      <c r="C207" s="7">
        <v>0</v>
      </c>
      <c r="D207" s="7">
        <v>500000.07</v>
      </c>
      <c r="E207" s="7">
        <v>0</v>
      </c>
      <c r="F207" s="7">
        <v>500000.07</v>
      </c>
      <c r="G207" s="7">
        <v>0</v>
      </c>
      <c r="H207" s="7">
        <v>500000.07</v>
      </c>
    </row>
    <row r="208" spans="1:8">
      <c r="A208" s="58" t="s">
        <v>1154</v>
      </c>
      <c r="B208" s="7">
        <v>0</v>
      </c>
      <c r="C208" s="7">
        <v>0</v>
      </c>
      <c r="D208" s="7">
        <v>0</v>
      </c>
      <c r="E208" s="7">
        <v>0</v>
      </c>
      <c r="F208" s="7">
        <v>0</v>
      </c>
      <c r="G208" s="7">
        <v>500000</v>
      </c>
      <c r="H208" s="7">
        <v>500000</v>
      </c>
    </row>
    <row r="209" spans="1:8">
      <c r="A209" s="58" t="s">
        <v>420</v>
      </c>
      <c r="B209" s="7">
        <v>696693.72</v>
      </c>
      <c r="C209" s="7">
        <v>-115345.16</v>
      </c>
      <c r="D209" s="7">
        <v>581348.56000000006</v>
      </c>
      <c r="E209" s="7">
        <v>266530.71999999997</v>
      </c>
      <c r="F209" s="7">
        <v>314817.84000000003</v>
      </c>
      <c r="G209" s="7">
        <v>114759.92</v>
      </c>
      <c r="H209" s="7">
        <v>429577.76</v>
      </c>
    </row>
    <row r="210" spans="1:8">
      <c r="A210" s="58" t="s">
        <v>441</v>
      </c>
      <c r="B210" s="7">
        <v>414000</v>
      </c>
      <c r="C210" s="7">
        <v>-207000</v>
      </c>
      <c r="D210" s="7">
        <v>207000</v>
      </c>
      <c r="E210" s="7">
        <v>0</v>
      </c>
      <c r="F210" s="7">
        <v>207000</v>
      </c>
      <c r="G210" s="7">
        <v>207000</v>
      </c>
      <c r="H210" s="7">
        <v>414000</v>
      </c>
    </row>
    <row r="211" spans="1:8">
      <c r="A211" s="58" t="s">
        <v>352</v>
      </c>
      <c r="B211" s="7">
        <v>1000000</v>
      </c>
      <c r="C211" s="7">
        <v>0</v>
      </c>
      <c r="D211" s="7">
        <v>1000000</v>
      </c>
      <c r="E211" s="7">
        <v>1000000</v>
      </c>
      <c r="F211" s="7">
        <v>0</v>
      </c>
      <c r="G211" s="7">
        <v>400000</v>
      </c>
      <c r="H211" s="7">
        <v>400000</v>
      </c>
    </row>
    <row r="212" spans="1:8">
      <c r="A212" s="58" t="s">
        <v>345</v>
      </c>
      <c r="B212" s="7">
        <v>208100.16</v>
      </c>
      <c r="C212" s="7">
        <v>-5818.16</v>
      </c>
      <c r="D212" s="7">
        <v>202282</v>
      </c>
      <c r="E212" s="7">
        <v>181272</v>
      </c>
      <c r="F212" s="7">
        <v>21010</v>
      </c>
      <c r="G212" s="7">
        <v>294641</v>
      </c>
      <c r="H212" s="7">
        <v>315651</v>
      </c>
    </row>
    <row r="213" spans="1:8">
      <c r="A213" s="58" t="s">
        <v>581</v>
      </c>
      <c r="B213" s="7">
        <v>1053143.52</v>
      </c>
      <c r="C213" s="7">
        <v>-115380.86</v>
      </c>
      <c r="D213" s="7">
        <v>937762.66</v>
      </c>
      <c r="E213" s="7">
        <v>626256.94999999995</v>
      </c>
      <c r="F213" s="7">
        <v>311505.71000000002</v>
      </c>
      <c r="G213" s="7">
        <v>0</v>
      </c>
      <c r="H213" s="7">
        <v>311505.71000000002</v>
      </c>
    </row>
    <row r="214" spans="1:8">
      <c r="A214" s="58" t="s">
        <v>1153</v>
      </c>
      <c r="B214" s="7">
        <v>0</v>
      </c>
      <c r="C214" s="7">
        <v>0</v>
      </c>
      <c r="D214" s="7">
        <v>0</v>
      </c>
      <c r="E214" s="7">
        <v>0</v>
      </c>
      <c r="F214" s="7">
        <v>0</v>
      </c>
      <c r="G214" s="7">
        <v>300000</v>
      </c>
      <c r="H214" s="7">
        <v>300000</v>
      </c>
    </row>
    <row r="215" spans="1:8">
      <c r="A215" s="58" t="s">
        <v>883</v>
      </c>
      <c r="B215" s="7">
        <v>8586.73</v>
      </c>
      <c r="C215" s="7">
        <v>0</v>
      </c>
      <c r="D215" s="7">
        <v>8586.73</v>
      </c>
      <c r="E215" s="7">
        <v>7277.28</v>
      </c>
      <c r="F215" s="7">
        <v>1309.45</v>
      </c>
      <c r="G215" s="7">
        <v>279890.40000000002</v>
      </c>
      <c r="H215" s="7">
        <v>281199.85000000003</v>
      </c>
    </row>
    <row r="216" spans="1:8">
      <c r="A216" s="58" t="s">
        <v>549</v>
      </c>
      <c r="B216" s="7">
        <v>92541.5</v>
      </c>
      <c r="C216" s="7">
        <v>0</v>
      </c>
      <c r="D216" s="7">
        <v>92541.5</v>
      </c>
      <c r="E216" s="7">
        <v>0</v>
      </c>
      <c r="F216" s="7">
        <v>92541.5</v>
      </c>
      <c r="G216" s="7">
        <v>188075</v>
      </c>
      <c r="H216" s="7">
        <v>280616.5</v>
      </c>
    </row>
    <row r="217" spans="1:8">
      <c r="A217" s="58" t="s">
        <v>411</v>
      </c>
      <c r="B217" s="7">
        <v>678681.48</v>
      </c>
      <c r="C217" s="7">
        <v>0</v>
      </c>
      <c r="D217" s="7">
        <v>678681.48</v>
      </c>
      <c r="E217" s="7">
        <v>413205.09</v>
      </c>
      <c r="F217" s="7">
        <v>265476.39</v>
      </c>
      <c r="G217" s="7">
        <v>0</v>
      </c>
      <c r="H217" s="7">
        <v>265476.39</v>
      </c>
    </row>
    <row r="218" spans="1:8">
      <c r="A218" s="58" t="s">
        <v>384</v>
      </c>
      <c r="B218" s="7">
        <v>711056.31</v>
      </c>
      <c r="C218" s="7">
        <v>0</v>
      </c>
      <c r="D218" s="7">
        <v>711056.31</v>
      </c>
      <c r="E218" s="7">
        <v>711056.31</v>
      </c>
      <c r="F218" s="7">
        <v>0</v>
      </c>
      <c r="G218" s="7">
        <v>233401.51</v>
      </c>
      <c r="H218" s="7">
        <v>233401.51</v>
      </c>
    </row>
    <row r="219" spans="1:8">
      <c r="A219" s="58" t="s">
        <v>356</v>
      </c>
      <c r="B219" s="7">
        <v>214000</v>
      </c>
      <c r="C219" s="7">
        <v>0</v>
      </c>
      <c r="D219" s="7">
        <v>214000</v>
      </c>
      <c r="E219" s="7">
        <v>214000</v>
      </c>
      <c r="F219" s="7">
        <v>0</v>
      </c>
      <c r="G219" s="7">
        <v>214000</v>
      </c>
      <c r="H219" s="7">
        <v>214000</v>
      </c>
    </row>
    <row r="220" spans="1:8">
      <c r="A220" s="58" t="s">
        <v>295</v>
      </c>
      <c r="B220" s="7">
        <v>323649.12</v>
      </c>
      <c r="C220" s="7">
        <v>0</v>
      </c>
      <c r="D220" s="7">
        <v>323649.12</v>
      </c>
      <c r="E220" s="7">
        <v>136786.89000000001</v>
      </c>
      <c r="F220" s="7">
        <v>186862.23</v>
      </c>
      <c r="G220" s="7">
        <v>0</v>
      </c>
      <c r="H220" s="7">
        <v>186862.23</v>
      </c>
    </row>
    <row r="221" spans="1:8">
      <c r="A221" s="58" t="s">
        <v>276</v>
      </c>
      <c r="B221" s="7">
        <v>303790.06</v>
      </c>
      <c r="C221" s="7">
        <v>-744.25</v>
      </c>
      <c r="D221" s="7">
        <v>303045.81</v>
      </c>
      <c r="E221" s="7">
        <v>180129.57</v>
      </c>
      <c r="F221" s="7">
        <v>122916.24</v>
      </c>
      <c r="G221" s="7">
        <v>56690.25</v>
      </c>
      <c r="H221" s="7">
        <v>179606.49</v>
      </c>
    </row>
    <row r="222" spans="1:8">
      <c r="A222" s="58" t="s">
        <v>426</v>
      </c>
      <c r="B222" s="7">
        <v>95793.8</v>
      </c>
      <c r="C222" s="7">
        <v>0</v>
      </c>
      <c r="D222" s="7">
        <v>95793.8</v>
      </c>
      <c r="E222" s="7">
        <v>55568.05</v>
      </c>
      <c r="F222" s="7">
        <v>40225.75</v>
      </c>
      <c r="G222" s="7">
        <v>120438.99</v>
      </c>
      <c r="H222" s="7">
        <v>160664.74</v>
      </c>
    </row>
    <row r="223" spans="1:8">
      <c r="A223" s="58" t="s">
        <v>1113</v>
      </c>
      <c r="B223" s="7">
        <v>0</v>
      </c>
      <c r="C223" s="7">
        <v>0</v>
      </c>
      <c r="D223" s="7">
        <v>0</v>
      </c>
      <c r="E223" s="7">
        <v>0</v>
      </c>
      <c r="F223" s="7">
        <v>0</v>
      </c>
      <c r="G223" s="7">
        <v>150000</v>
      </c>
      <c r="H223" s="7">
        <v>150000</v>
      </c>
    </row>
    <row r="224" spans="1:8">
      <c r="A224" s="58" t="s">
        <v>615</v>
      </c>
      <c r="B224" s="7">
        <v>0</v>
      </c>
      <c r="C224" s="7">
        <v>0</v>
      </c>
      <c r="D224" s="7">
        <v>0</v>
      </c>
      <c r="E224" s="7">
        <v>0</v>
      </c>
      <c r="F224" s="7">
        <v>0</v>
      </c>
      <c r="G224" s="7">
        <v>150000</v>
      </c>
      <c r="H224" s="7">
        <v>150000</v>
      </c>
    </row>
    <row r="225" spans="1:8">
      <c r="A225" s="58" t="s">
        <v>442</v>
      </c>
      <c r="B225" s="7">
        <v>200008</v>
      </c>
      <c r="C225" s="7">
        <v>-52220</v>
      </c>
      <c r="D225" s="7">
        <v>147788</v>
      </c>
      <c r="E225" s="7">
        <v>0</v>
      </c>
      <c r="F225" s="7">
        <v>147788</v>
      </c>
      <c r="G225" s="7">
        <v>0</v>
      </c>
      <c r="H225" s="7">
        <v>147788</v>
      </c>
    </row>
    <row r="226" spans="1:8">
      <c r="A226" s="58" t="s">
        <v>1152</v>
      </c>
      <c r="B226" s="7">
        <v>0</v>
      </c>
      <c r="C226" s="7">
        <v>0</v>
      </c>
      <c r="D226" s="7">
        <v>0</v>
      </c>
      <c r="E226" s="7">
        <v>0</v>
      </c>
      <c r="F226" s="7">
        <v>0</v>
      </c>
      <c r="G226" s="7">
        <v>146000</v>
      </c>
      <c r="H226" s="7">
        <v>146000</v>
      </c>
    </row>
    <row r="227" spans="1:8">
      <c r="A227" s="58" t="s">
        <v>1131</v>
      </c>
      <c r="B227" s="7">
        <v>0</v>
      </c>
      <c r="C227" s="7">
        <v>0</v>
      </c>
      <c r="D227" s="7">
        <v>0</v>
      </c>
      <c r="E227" s="7">
        <v>0</v>
      </c>
      <c r="F227" s="7">
        <v>0</v>
      </c>
      <c r="G227" s="7">
        <v>91294</v>
      </c>
      <c r="H227" s="7">
        <v>91294</v>
      </c>
    </row>
    <row r="228" spans="1:8">
      <c r="A228" s="58" t="s">
        <v>641</v>
      </c>
      <c r="B228" s="7">
        <v>0</v>
      </c>
      <c r="C228" s="7">
        <v>0</v>
      </c>
      <c r="D228" s="7">
        <v>0</v>
      </c>
      <c r="E228" s="7">
        <v>0</v>
      </c>
      <c r="F228" s="7">
        <v>0</v>
      </c>
      <c r="G228" s="7">
        <v>80535.7</v>
      </c>
      <c r="H228" s="7">
        <v>80535.7</v>
      </c>
    </row>
    <row r="229" spans="1:8">
      <c r="A229" s="58" t="s">
        <v>585</v>
      </c>
      <c r="B229" s="7">
        <v>0</v>
      </c>
      <c r="C229" s="7">
        <v>0</v>
      </c>
      <c r="D229" s="7">
        <v>0</v>
      </c>
      <c r="E229" s="7">
        <v>0</v>
      </c>
      <c r="F229" s="7">
        <v>0</v>
      </c>
      <c r="G229" s="7">
        <v>78551.600000000006</v>
      </c>
      <c r="H229" s="7">
        <v>78551.600000000006</v>
      </c>
    </row>
    <row r="230" spans="1:8">
      <c r="A230" s="58" t="s">
        <v>303</v>
      </c>
      <c r="B230" s="7">
        <v>0</v>
      </c>
      <c r="C230" s="7">
        <v>0</v>
      </c>
      <c r="D230" s="7">
        <v>0</v>
      </c>
      <c r="E230" s="7">
        <v>0</v>
      </c>
      <c r="F230" s="7">
        <v>0</v>
      </c>
      <c r="G230" s="7">
        <v>72940</v>
      </c>
      <c r="H230" s="7">
        <v>72940</v>
      </c>
    </row>
    <row r="231" spans="1:8">
      <c r="A231" s="58" t="s">
        <v>266</v>
      </c>
      <c r="B231" s="7">
        <v>155264</v>
      </c>
      <c r="C231" s="7">
        <v>0</v>
      </c>
      <c r="D231" s="7">
        <v>155264</v>
      </c>
      <c r="E231" s="7">
        <v>82686.539999999994</v>
      </c>
      <c r="F231" s="7">
        <v>72577.460000000006</v>
      </c>
      <c r="G231" s="7">
        <v>0</v>
      </c>
      <c r="H231" s="7">
        <v>72577.460000000006</v>
      </c>
    </row>
    <row r="232" spans="1:8">
      <c r="A232" s="58" t="s">
        <v>443</v>
      </c>
      <c r="B232" s="7">
        <v>148692.76</v>
      </c>
      <c r="C232" s="7">
        <v>-92148.81</v>
      </c>
      <c r="D232" s="7">
        <v>56543.95</v>
      </c>
      <c r="E232" s="7">
        <v>0</v>
      </c>
      <c r="F232" s="7">
        <v>56543.95</v>
      </c>
      <c r="G232" s="7">
        <v>7490.21</v>
      </c>
      <c r="H232" s="7">
        <v>64034.16</v>
      </c>
    </row>
    <row r="233" spans="1:8">
      <c r="A233" s="58" t="s">
        <v>398</v>
      </c>
      <c r="B233" s="7">
        <v>56906.35</v>
      </c>
      <c r="C233" s="7">
        <v>-44.66</v>
      </c>
      <c r="D233" s="7">
        <v>56861.69</v>
      </c>
      <c r="E233" s="7">
        <v>0</v>
      </c>
      <c r="F233" s="7">
        <v>56861.69</v>
      </c>
      <c r="G233" s="7">
        <v>0</v>
      </c>
      <c r="H233" s="7">
        <v>56861.69</v>
      </c>
    </row>
    <row r="234" spans="1:8">
      <c r="A234" s="58" t="s">
        <v>367</v>
      </c>
      <c r="B234" s="7">
        <v>1730529.14</v>
      </c>
      <c r="C234" s="7">
        <v>-912768.09</v>
      </c>
      <c r="D234" s="7">
        <v>817761.05</v>
      </c>
      <c r="E234" s="7">
        <v>767062.34</v>
      </c>
      <c r="F234" s="7">
        <v>50698.71</v>
      </c>
      <c r="G234" s="7">
        <v>38</v>
      </c>
      <c r="H234" s="7">
        <v>50736.71</v>
      </c>
    </row>
    <row r="235" spans="1:8">
      <c r="A235" s="58" t="s">
        <v>468</v>
      </c>
      <c r="B235" s="7">
        <v>40000</v>
      </c>
      <c r="C235" s="7">
        <v>-20000</v>
      </c>
      <c r="D235" s="7">
        <v>20000</v>
      </c>
      <c r="E235" s="7">
        <v>0</v>
      </c>
      <c r="F235" s="7">
        <v>20000</v>
      </c>
      <c r="G235" s="7">
        <v>20000</v>
      </c>
      <c r="H235" s="7">
        <v>40000</v>
      </c>
    </row>
    <row r="236" spans="1:8">
      <c r="A236" s="58" t="s">
        <v>113</v>
      </c>
      <c r="B236" s="7">
        <v>181047280.5</v>
      </c>
      <c r="C236" s="7">
        <v>-180714061.5</v>
      </c>
      <c r="D236" s="7">
        <v>333219</v>
      </c>
      <c r="E236" s="7">
        <v>297507.67</v>
      </c>
      <c r="F236" s="7">
        <v>35711.33</v>
      </c>
      <c r="G236" s="7">
        <v>0</v>
      </c>
      <c r="H236" s="7">
        <v>35711.33</v>
      </c>
    </row>
    <row r="237" spans="1:8">
      <c r="A237" s="58" t="s">
        <v>290</v>
      </c>
      <c r="B237" s="7">
        <v>41421.78</v>
      </c>
      <c r="C237" s="7">
        <v>-9186.11</v>
      </c>
      <c r="D237" s="7">
        <v>32235.67</v>
      </c>
      <c r="E237" s="7">
        <v>0</v>
      </c>
      <c r="F237" s="7">
        <v>32235.67</v>
      </c>
      <c r="G237" s="7">
        <v>0</v>
      </c>
      <c r="H237" s="7">
        <v>32235.67</v>
      </c>
    </row>
    <row r="238" spans="1:8">
      <c r="A238" s="58" t="s">
        <v>447</v>
      </c>
      <c r="B238" s="7">
        <v>90399.86</v>
      </c>
      <c r="C238" s="7">
        <v>-51609.57</v>
      </c>
      <c r="D238" s="7">
        <v>38790.29</v>
      </c>
      <c r="E238" s="7">
        <v>7114.8</v>
      </c>
      <c r="F238" s="7">
        <v>31675.49</v>
      </c>
      <c r="G238" s="7">
        <v>0</v>
      </c>
      <c r="H238" s="7">
        <v>31675.49</v>
      </c>
    </row>
    <row r="239" spans="1:8">
      <c r="A239" s="58" t="s">
        <v>402</v>
      </c>
      <c r="B239" s="7">
        <v>65126830.450000003</v>
      </c>
      <c r="C239" s="7">
        <v>-8751.44</v>
      </c>
      <c r="D239" s="7">
        <v>65118079.009999998</v>
      </c>
      <c r="E239" s="7">
        <v>65110467.880000003</v>
      </c>
      <c r="F239" s="7">
        <v>7611.13</v>
      </c>
      <c r="G239" s="7">
        <v>15298.31</v>
      </c>
      <c r="H239" s="7">
        <v>22909.439999999999</v>
      </c>
    </row>
    <row r="240" spans="1:8">
      <c r="A240" s="58" t="s">
        <v>454</v>
      </c>
      <c r="B240" s="7">
        <v>0</v>
      </c>
      <c r="C240" s="7">
        <v>0</v>
      </c>
      <c r="D240" s="7">
        <v>0</v>
      </c>
      <c r="E240" s="7">
        <v>0</v>
      </c>
      <c r="F240" s="7">
        <v>0</v>
      </c>
      <c r="G240" s="7">
        <v>22627.46</v>
      </c>
      <c r="H240" s="7">
        <v>22627.46</v>
      </c>
    </row>
    <row r="241" spans="1:8">
      <c r="A241" s="58" t="s">
        <v>392</v>
      </c>
      <c r="B241" s="7">
        <v>31228.26</v>
      </c>
      <c r="C241" s="7">
        <v>0</v>
      </c>
      <c r="D241" s="7">
        <v>31228.26</v>
      </c>
      <c r="E241" s="7">
        <v>12287.28</v>
      </c>
      <c r="F241" s="7">
        <v>18940.98</v>
      </c>
      <c r="G241" s="7">
        <v>0</v>
      </c>
      <c r="H241" s="7">
        <v>18940.98</v>
      </c>
    </row>
    <row r="242" spans="1:8">
      <c r="A242" s="58" t="s">
        <v>405</v>
      </c>
      <c r="B242" s="7">
        <v>11559.82</v>
      </c>
      <c r="C242" s="7">
        <v>0</v>
      </c>
      <c r="D242" s="7">
        <v>11559.82</v>
      </c>
      <c r="E242" s="7">
        <v>0</v>
      </c>
      <c r="F242" s="7">
        <v>11559.82</v>
      </c>
      <c r="G242" s="7">
        <v>0</v>
      </c>
      <c r="H242" s="7">
        <v>11559.82</v>
      </c>
    </row>
    <row r="243" spans="1:8">
      <c r="A243" s="58" t="s">
        <v>517</v>
      </c>
      <c r="B243" s="7">
        <v>7687.45</v>
      </c>
      <c r="C243" s="7">
        <v>0</v>
      </c>
      <c r="D243" s="7">
        <v>7687.45</v>
      </c>
      <c r="E243" s="7">
        <v>0</v>
      </c>
      <c r="F243" s="7">
        <v>7687.45</v>
      </c>
      <c r="G243" s="7">
        <v>0</v>
      </c>
      <c r="H243" s="7">
        <v>7687.45</v>
      </c>
    </row>
    <row r="244" spans="1:8">
      <c r="A244" s="58" t="s">
        <v>1171</v>
      </c>
      <c r="B244" s="7">
        <v>0</v>
      </c>
      <c r="C244" s="7">
        <v>0</v>
      </c>
      <c r="D244" s="7">
        <v>0</v>
      </c>
      <c r="E244" s="7">
        <v>0</v>
      </c>
      <c r="F244" s="7">
        <v>0</v>
      </c>
      <c r="G244" s="7">
        <v>7680</v>
      </c>
      <c r="H244" s="7">
        <v>7680</v>
      </c>
    </row>
    <row r="245" spans="1:8">
      <c r="A245" s="58" t="s">
        <v>199</v>
      </c>
      <c r="B245" s="7">
        <v>7389</v>
      </c>
      <c r="C245" s="7">
        <v>0</v>
      </c>
      <c r="D245" s="7">
        <v>7389</v>
      </c>
      <c r="E245" s="7">
        <v>0</v>
      </c>
      <c r="F245" s="7">
        <v>7389</v>
      </c>
      <c r="G245" s="7">
        <v>0</v>
      </c>
      <c r="H245" s="7">
        <v>7389</v>
      </c>
    </row>
    <row r="246" spans="1:8">
      <c r="A246" s="58" t="s">
        <v>959</v>
      </c>
      <c r="B246" s="7">
        <v>0</v>
      </c>
      <c r="C246" s="7">
        <v>0</v>
      </c>
      <c r="D246" s="7">
        <v>0</v>
      </c>
      <c r="E246" s="7">
        <v>0</v>
      </c>
      <c r="F246" s="7">
        <v>0</v>
      </c>
      <c r="G246" s="7">
        <v>5776.82</v>
      </c>
      <c r="H246" s="7">
        <v>5776.82</v>
      </c>
    </row>
    <row r="247" spans="1:8">
      <c r="A247" s="58" t="s">
        <v>500</v>
      </c>
      <c r="B247" s="7">
        <v>68646911</v>
      </c>
      <c r="C247" s="7">
        <v>0</v>
      </c>
      <c r="D247" s="7">
        <v>68646911</v>
      </c>
      <c r="E247" s="7">
        <v>68642306.530000001</v>
      </c>
      <c r="F247" s="7">
        <v>4604.47</v>
      </c>
      <c r="G247" s="7">
        <v>0</v>
      </c>
      <c r="H247" s="7">
        <v>4604.47</v>
      </c>
    </row>
    <row r="248" spans="1:8">
      <c r="A248" s="58" t="s">
        <v>198</v>
      </c>
      <c r="B248" s="7">
        <v>1810831.94</v>
      </c>
      <c r="C248" s="7">
        <v>-119.7</v>
      </c>
      <c r="D248" s="7">
        <v>1810712.24</v>
      </c>
      <c r="E248" s="7">
        <v>1810712.24</v>
      </c>
      <c r="F248" s="7">
        <v>0</v>
      </c>
      <c r="G248" s="7">
        <v>3989</v>
      </c>
      <c r="H248" s="7">
        <v>3989</v>
      </c>
    </row>
    <row r="249" spans="1:8">
      <c r="A249" s="58" t="s">
        <v>435</v>
      </c>
      <c r="B249" s="7">
        <v>0</v>
      </c>
      <c r="C249" s="7">
        <v>0</v>
      </c>
      <c r="D249" s="7">
        <v>0</v>
      </c>
      <c r="E249" s="7">
        <v>0</v>
      </c>
      <c r="F249" s="7">
        <v>0</v>
      </c>
      <c r="G249" s="7">
        <v>2000</v>
      </c>
      <c r="H249" s="7">
        <v>2000</v>
      </c>
    </row>
    <row r="250" spans="1:8">
      <c r="A250" s="58" t="s">
        <v>582</v>
      </c>
      <c r="B250" s="7">
        <v>270</v>
      </c>
      <c r="C250" s="7">
        <v>0</v>
      </c>
      <c r="D250" s="7">
        <v>270</v>
      </c>
      <c r="E250" s="7">
        <v>0</v>
      </c>
      <c r="F250" s="7">
        <v>270</v>
      </c>
      <c r="G250" s="7">
        <v>0</v>
      </c>
      <c r="H250" s="7">
        <v>270</v>
      </c>
    </row>
    <row r="251" spans="1:8">
      <c r="A251" s="58" t="s">
        <v>434</v>
      </c>
      <c r="B251" s="7">
        <v>186.28</v>
      </c>
      <c r="C251" s="7">
        <v>-26.64</v>
      </c>
      <c r="D251" s="7">
        <v>159.63999999999999</v>
      </c>
      <c r="E251" s="7">
        <v>43.82</v>
      </c>
      <c r="F251" s="7">
        <v>115.82</v>
      </c>
      <c r="G251" s="7">
        <v>0</v>
      </c>
      <c r="H251" s="7">
        <v>115.82</v>
      </c>
    </row>
    <row r="252" spans="1:8">
      <c r="A252" s="58" t="s">
        <v>460</v>
      </c>
      <c r="B252" s="7">
        <v>14</v>
      </c>
      <c r="C252" s="7">
        <v>-4</v>
      </c>
      <c r="D252" s="7">
        <v>10</v>
      </c>
      <c r="E252" s="7">
        <v>0</v>
      </c>
      <c r="F252" s="7">
        <v>10</v>
      </c>
      <c r="G252" s="7">
        <v>0</v>
      </c>
      <c r="H252" s="7">
        <v>10</v>
      </c>
    </row>
    <row r="253" spans="1:8">
      <c r="A253" s="58" t="s">
        <v>390</v>
      </c>
      <c r="B253" s="7">
        <v>0</v>
      </c>
      <c r="C253" s="7">
        <v>0</v>
      </c>
      <c r="D253" s="7">
        <v>0</v>
      </c>
      <c r="E253" s="7">
        <v>0</v>
      </c>
      <c r="F253" s="7">
        <v>0</v>
      </c>
      <c r="G253" s="7">
        <v>4</v>
      </c>
      <c r="H253" s="7">
        <v>4</v>
      </c>
    </row>
    <row r="254" spans="1:8">
      <c r="A254" s="58" t="s">
        <v>416</v>
      </c>
      <c r="B254" s="7">
        <v>0</v>
      </c>
      <c r="C254" s="7">
        <v>0</v>
      </c>
      <c r="D254" s="7">
        <v>0</v>
      </c>
      <c r="E254" s="7">
        <v>0</v>
      </c>
      <c r="F254" s="7">
        <v>0</v>
      </c>
      <c r="G254" s="7">
        <v>2</v>
      </c>
      <c r="H254" s="7">
        <v>2</v>
      </c>
    </row>
    <row r="255" spans="1:8">
      <c r="A255" s="9" t="s">
        <v>26</v>
      </c>
      <c r="B255" s="10">
        <v>37280952375.860001</v>
      </c>
      <c r="C255" s="10">
        <v>-9384518474.7300014</v>
      </c>
      <c r="D255" s="10">
        <v>27896433901.129997</v>
      </c>
      <c r="E255" s="10">
        <v>14331554725.229998</v>
      </c>
      <c r="F255" s="10">
        <v>13564879175.9</v>
      </c>
      <c r="G255" s="10">
        <v>26908167520.769993</v>
      </c>
      <c r="H255" s="10">
        <v>40473046696.669983</v>
      </c>
    </row>
    <row r="257" spans="1:9">
      <c r="A257" s="69" t="s">
        <v>82</v>
      </c>
    </row>
    <row r="258" spans="1:9" ht="30">
      <c r="A258" s="15"/>
      <c r="B258" s="71" t="s">
        <v>793</v>
      </c>
      <c r="C258" s="71" t="s">
        <v>643</v>
      </c>
      <c r="D258" s="71" t="s">
        <v>58</v>
      </c>
      <c r="E258" s="71" t="s">
        <v>644</v>
      </c>
      <c r="F258" s="71" t="s">
        <v>645</v>
      </c>
      <c r="G258" s="71" t="s">
        <v>759</v>
      </c>
      <c r="H258" s="71" t="s">
        <v>646</v>
      </c>
      <c r="I258" s="65"/>
    </row>
    <row r="259" spans="1:9">
      <c r="A259" s="125" t="s">
        <v>707</v>
      </c>
      <c r="B259" s="126">
        <v>25272084805.18</v>
      </c>
      <c r="C259" s="126">
        <v>0</v>
      </c>
      <c r="D259" s="126">
        <v>25272084805.18</v>
      </c>
      <c r="E259" s="126">
        <v>2748000000</v>
      </c>
      <c r="F259" s="126">
        <v>22524084805.18</v>
      </c>
      <c r="G259" s="126">
        <v>6746800000</v>
      </c>
      <c r="H259" s="126">
        <v>29270884805.18</v>
      </c>
    </row>
    <row r="260" spans="1:9">
      <c r="A260" s="125" t="s">
        <v>686</v>
      </c>
      <c r="B260" s="126">
        <v>6388136498.1100006</v>
      </c>
      <c r="C260" s="126">
        <v>-331892046.81</v>
      </c>
      <c r="D260" s="126">
        <v>6056244451.3000002</v>
      </c>
      <c r="E260" s="126">
        <v>1006654432.15</v>
      </c>
      <c r="F260" s="126">
        <v>5049590019.1499996</v>
      </c>
      <c r="G260" s="126">
        <v>3735355350.1700001</v>
      </c>
      <c r="H260" s="126">
        <v>8784945369.3199997</v>
      </c>
    </row>
    <row r="261" spans="1:9" ht="75">
      <c r="A261" s="125" t="s">
        <v>1039</v>
      </c>
      <c r="B261" s="126">
        <v>3669705337.9699998</v>
      </c>
      <c r="C261" s="126">
        <v>-0.2</v>
      </c>
      <c r="D261" s="126">
        <v>3669705337.77</v>
      </c>
      <c r="E261" s="126">
        <v>481433938.49000001</v>
      </c>
      <c r="F261" s="126">
        <v>3188271399.2800002</v>
      </c>
      <c r="G261" s="126">
        <v>256572000</v>
      </c>
      <c r="H261" s="126">
        <v>3444843399.2800002</v>
      </c>
    </row>
    <row r="262" spans="1:9">
      <c r="A262" s="125" t="s">
        <v>709</v>
      </c>
      <c r="B262" s="126">
        <v>1364105662.0400002</v>
      </c>
      <c r="C262" s="126">
        <v>-45963469.560000002</v>
      </c>
      <c r="D262" s="126">
        <v>1318142192.4800003</v>
      </c>
      <c r="E262" s="126">
        <v>105263832.43000001</v>
      </c>
      <c r="F262" s="126">
        <v>1212878360.0500002</v>
      </c>
      <c r="G262" s="126">
        <v>362780385.94</v>
      </c>
      <c r="H262" s="126">
        <v>1575658745.9900005</v>
      </c>
    </row>
    <row r="263" spans="1:9" ht="30">
      <c r="A263" s="125" t="s">
        <v>729</v>
      </c>
      <c r="B263" s="126">
        <v>701464162.40999997</v>
      </c>
      <c r="C263" s="126">
        <v>0</v>
      </c>
      <c r="D263" s="126">
        <v>701464162.40999997</v>
      </c>
      <c r="E263" s="126">
        <v>178526214.01999998</v>
      </c>
      <c r="F263" s="126">
        <v>522937948.38999999</v>
      </c>
      <c r="G263" s="126">
        <v>626200000</v>
      </c>
      <c r="H263" s="126">
        <v>1149137948.3899999</v>
      </c>
    </row>
    <row r="264" spans="1:9" ht="30">
      <c r="A264" s="125" t="s">
        <v>794</v>
      </c>
      <c r="B264" s="126">
        <v>514500000</v>
      </c>
      <c r="C264" s="126">
        <v>0</v>
      </c>
      <c r="D264" s="126">
        <v>514500000</v>
      </c>
      <c r="E264" s="126">
        <v>14500000</v>
      </c>
      <c r="F264" s="126">
        <v>500000000</v>
      </c>
      <c r="G264" s="126">
        <v>164678500</v>
      </c>
      <c r="H264" s="126">
        <v>664678500</v>
      </c>
    </row>
    <row r="265" spans="1:9" ht="60">
      <c r="A265" s="125" t="s">
        <v>797</v>
      </c>
      <c r="B265" s="126">
        <v>279447074</v>
      </c>
      <c r="C265" s="126">
        <v>0</v>
      </c>
      <c r="D265" s="126">
        <v>279447074</v>
      </c>
      <c r="E265" s="126">
        <v>0</v>
      </c>
      <c r="F265" s="126">
        <v>279447074</v>
      </c>
      <c r="G265" s="126">
        <v>166545492</v>
      </c>
      <c r="H265" s="126">
        <v>445992566</v>
      </c>
    </row>
    <row r="266" spans="1:9" ht="60">
      <c r="A266" s="125" t="s">
        <v>795</v>
      </c>
      <c r="B266" s="126">
        <v>382478505</v>
      </c>
      <c r="C266" s="126">
        <v>0</v>
      </c>
      <c r="D266" s="126">
        <v>382478505</v>
      </c>
      <c r="E266" s="126">
        <v>1043059</v>
      </c>
      <c r="F266" s="126">
        <v>381435446</v>
      </c>
      <c r="G266" s="126">
        <v>29907280</v>
      </c>
      <c r="H266" s="126">
        <v>411342726</v>
      </c>
    </row>
    <row r="267" spans="1:9" ht="45">
      <c r="A267" s="125" t="s">
        <v>798</v>
      </c>
      <c r="B267" s="126">
        <v>175666909.19999999</v>
      </c>
      <c r="C267" s="126">
        <v>0</v>
      </c>
      <c r="D267" s="126">
        <v>175666909.19999999</v>
      </c>
      <c r="E267" s="126">
        <v>61102127.659999996</v>
      </c>
      <c r="F267" s="126">
        <v>114564781.54000001</v>
      </c>
      <c r="G267" s="126">
        <v>271378350.91000003</v>
      </c>
      <c r="H267" s="126">
        <v>385943132.44999999</v>
      </c>
    </row>
    <row r="268" spans="1:9" ht="30">
      <c r="A268" s="125" t="s">
        <v>669</v>
      </c>
      <c r="B268" s="126">
        <v>187316618.43000001</v>
      </c>
      <c r="C268" s="126">
        <v>0</v>
      </c>
      <c r="D268" s="126">
        <v>187316618.43000001</v>
      </c>
      <c r="E268" s="126">
        <v>82060798.890000001</v>
      </c>
      <c r="F268" s="126">
        <v>105255819.54000001</v>
      </c>
      <c r="G268" s="126">
        <v>246097597.23000002</v>
      </c>
      <c r="H268" s="126">
        <v>351353416.76999998</v>
      </c>
    </row>
    <row r="269" spans="1:9" ht="90">
      <c r="A269" s="125" t="s">
        <v>1245</v>
      </c>
      <c r="B269" s="126">
        <v>0</v>
      </c>
      <c r="C269" s="126">
        <v>0</v>
      </c>
      <c r="D269" s="126">
        <v>0</v>
      </c>
      <c r="E269" s="126">
        <v>0</v>
      </c>
      <c r="F269" s="126">
        <v>0</v>
      </c>
      <c r="G269" s="126">
        <v>320615576.60000002</v>
      </c>
      <c r="H269" s="126">
        <v>320615576.60000002</v>
      </c>
    </row>
    <row r="270" spans="1:9" ht="60">
      <c r="A270" s="125" t="s">
        <v>927</v>
      </c>
      <c r="B270" s="126">
        <v>254268480</v>
      </c>
      <c r="C270" s="126">
        <v>0</v>
      </c>
      <c r="D270" s="126">
        <v>254268480</v>
      </c>
      <c r="E270" s="126">
        <v>59818850.259999998</v>
      </c>
      <c r="F270" s="126">
        <v>194449629.74000001</v>
      </c>
      <c r="G270" s="126">
        <v>112100000</v>
      </c>
      <c r="H270" s="126">
        <v>306549629.74000001</v>
      </c>
    </row>
    <row r="271" spans="1:9" ht="30">
      <c r="A271" s="125" t="s">
        <v>746</v>
      </c>
      <c r="B271" s="126">
        <v>236865175</v>
      </c>
      <c r="C271" s="126">
        <v>0</v>
      </c>
      <c r="D271" s="126">
        <v>236865175</v>
      </c>
      <c r="E271" s="126">
        <v>56380530</v>
      </c>
      <c r="F271" s="126">
        <v>180484645</v>
      </c>
      <c r="G271" s="126">
        <v>123046530</v>
      </c>
      <c r="H271" s="126">
        <v>303531175</v>
      </c>
    </row>
    <row r="272" spans="1:9" ht="30">
      <c r="A272" s="125" t="s">
        <v>687</v>
      </c>
      <c r="B272" s="126">
        <v>248267790.58999997</v>
      </c>
      <c r="C272" s="126">
        <v>-7.0000000000000007E-2</v>
      </c>
      <c r="D272" s="126">
        <v>248267790.51999998</v>
      </c>
      <c r="E272" s="126">
        <v>33206232.190000001</v>
      </c>
      <c r="F272" s="126">
        <v>215061558.33000001</v>
      </c>
      <c r="G272" s="126">
        <v>87319574.060000002</v>
      </c>
      <c r="H272" s="126">
        <v>302381132.38999999</v>
      </c>
    </row>
    <row r="273" spans="1:8" ht="60">
      <c r="A273" s="125" t="s">
        <v>697</v>
      </c>
      <c r="B273" s="126">
        <v>168087827.28999999</v>
      </c>
      <c r="C273" s="126">
        <v>-4.38</v>
      </c>
      <c r="D273" s="126">
        <v>168087822.91000003</v>
      </c>
      <c r="E273" s="126">
        <v>47084858.650000006</v>
      </c>
      <c r="F273" s="126">
        <v>121002964.25999999</v>
      </c>
      <c r="G273" s="126">
        <v>145580464.98000002</v>
      </c>
      <c r="H273" s="126">
        <v>266583429.24000001</v>
      </c>
    </row>
    <row r="274" spans="1:8" ht="30">
      <c r="A274" s="125" t="s">
        <v>717</v>
      </c>
      <c r="B274" s="126">
        <v>210196000</v>
      </c>
      <c r="C274" s="126">
        <v>0</v>
      </c>
      <c r="D274" s="126">
        <v>210196000</v>
      </c>
      <c r="E274" s="126">
        <v>1490000</v>
      </c>
      <c r="F274" s="126">
        <v>208706000</v>
      </c>
      <c r="G274" s="126">
        <v>20000000</v>
      </c>
      <c r="H274" s="126">
        <v>228706000</v>
      </c>
    </row>
    <row r="275" spans="1:8" ht="45">
      <c r="A275" s="125" t="s">
        <v>701</v>
      </c>
      <c r="B275" s="126">
        <v>249978717.47</v>
      </c>
      <c r="C275" s="126">
        <v>0</v>
      </c>
      <c r="D275" s="126">
        <v>249978717.47</v>
      </c>
      <c r="E275" s="126">
        <v>33689037.5</v>
      </c>
      <c r="F275" s="126">
        <v>216289679.97</v>
      </c>
      <c r="G275" s="126">
        <v>3000000</v>
      </c>
      <c r="H275" s="126">
        <v>219289679.97</v>
      </c>
    </row>
    <row r="276" spans="1:8">
      <c r="A276" s="127" t="s">
        <v>694</v>
      </c>
      <c r="B276" s="128">
        <v>227175660.93000001</v>
      </c>
      <c r="C276" s="128">
        <v>-15854400</v>
      </c>
      <c r="D276" s="128">
        <v>211321260.93000001</v>
      </c>
      <c r="E276" s="128">
        <v>65807940.479999997</v>
      </c>
      <c r="F276" s="128">
        <v>145513320.44999999</v>
      </c>
      <c r="G276" s="128">
        <v>65300000</v>
      </c>
      <c r="H276" s="128">
        <v>210813320.44999999</v>
      </c>
    </row>
    <row r="277" spans="1:8">
      <c r="A277" s="58" t="s">
        <v>705</v>
      </c>
      <c r="B277" s="126">
        <v>179141149.16999999</v>
      </c>
      <c r="C277" s="126">
        <v>0</v>
      </c>
      <c r="D277" s="126">
        <v>179141149.16999999</v>
      </c>
      <c r="E277" s="126">
        <v>2705404.07</v>
      </c>
      <c r="F277" s="126">
        <v>176435745.09999999</v>
      </c>
      <c r="G277" s="126">
        <v>8000000</v>
      </c>
      <c r="H277" s="126">
        <v>184435745.09999999</v>
      </c>
    </row>
    <row r="278" spans="1:8">
      <c r="A278" s="58" t="s">
        <v>752</v>
      </c>
      <c r="B278" s="126">
        <v>192142524.97999996</v>
      </c>
      <c r="C278" s="126">
        <v>0</v>
      </c>
      <c r="D278" s="126">
        <v>192142524.97999996</v>
      </c>
      <c r="E278" s="126">
        <v>18759477.989999998</v>
      </c>
      <c r="F278" s="126">
        <v>173383046.98999998</v>
      </c>
      <c r="G278" s="126">
        <v>2000042</v>
      </c>
      <c r="H278" s="126">
        <v>175383088.98999998</v>
      </c>
    </row>
    <row r="279" spans="1:8">
      <c r="A279" s="58" t="s">
        <v>926</v>
      </c>
      <c r="B279" s="126">
        <v>147000000</v>
      </c>
      <c r="C279" s="126">
        <v>0</v>
      </c>
      <c r="D279" s="126">
        <v>147000000</v>
      </c>
      <c r="E279" s="126">
        <v>0</v>
      </c>
      <c r="F279" s="126">
        <v>147000000</v>
      </c>
      <c r="G279" s="126">
        <v>0</v>
      </c>
      <c r="H279" s="126">
        <v>147000000</v>
      </c>
    </row>
    <row r="280" spans="1:8">
      <c r="A280" s="58" t="s">
        <v>710</v>
      </c>
      <c r="B280" s="126">
        <v>153478689</v>
      </c>
      <c r="C280" s="126">
        <v>0</v>
      </c>
      <c r="D280" s="126">
        <v>153478689</v>
      </c>
      <c r="E280" s="126">
        <v>15000000</v>
      </c>
      <c r="F280" s="126">
        <v>138478689</v>
      </c>
      <c r="G280" s="126">
        <v>0</v>
      </c>
      <c r="H280" s="126">
        <v>138478689</v>
      </c>
    </row>
    <row r="281" spans="1:8">
      <c r="A281" s="58" t="s">
        <v>715</v>
      </c>
      <c r="B281" s="126">
        <v>77380915</v>
      </c>
      <c r="C281" s="126">
        <v>0</v>
      </c>
      <c r="D281" s="126">
        <v>77380915</v>
      </c>
      <c r="E281" s="126">
        <v>4000000</v>
      </c>
      <c r="F281" s="126">
        <v>73380915</v>
      </c>
      <c r="G281" s="126">
        <v>58500000</v>
      </c>
      <c r="H281" s="126">
        <v>131880915</v>
      </c>
    </row>
    <row r="282" spans="1:8">
      <c r="A282" s="58" t="s">
        <v>1035</v>
      </c>
      <c r="B282" s="126">
        <v>0</v>
      </c>
      <c r="C282" s="126">
        <v>0</v>
      </c>
      <c r="D282" s="126">
        <v>0</v>
      </c>
      <c r="E282" s="126">
        <v>0</v>
      </c>
      <c r="F282" s="126">
        <v>0</v>
      </c>
      <c r="G282" s="126">
        <v>130425924.34</v>
      </c>
      <c r="H282" s="126">
        <v>130425924.34</v>
      </c>
    </row>
    <row r="283" spans="1:8">
      <c r="A283" s="58" t="s">
        <v>689</v>
      </c>
      <c r="B283" s="126">
        <v>111440000</v>
      </c>
      <c r="C283" s="126">
        <v>0</v>
      </c>
      <c r="D283" s="126">
        <v>111440000</v>
      </c>
      <c r="E283" s="126">
        <v>30000000</v>
      </c>
      <c r="F283" s="126">
        <v>81440000</v>
      </c>
      <c r="G283" s="126">
        <v>46000000</v>
      </c>
      <c r="H283" s="126">
        <v>127440000</v>
      </c>
    </row>
    <row r="284" spans="1:8">
      <c r="A284" s="58" t="s">
        <v>725</v>
      </c>
      <c r="B284" s="126">
        <v>99045720.439999998</v>
      </c>
      <c r="C284" s="126">
        <v>0</v>
      </c>
      <c r="D284" s="126">
        <v>99045720.439999998</v>
      </c>
      <c r="E284" s="126">
        <v>0</v>
      </c>
      <c r="F284" s="126">
        <v>99045720.439999998</v>
      </c>
      <c r="G284" s="126">
        <v>14700000</v>
      </c>
      <c r="H284" s="126">
        <v>113745720.44</v>
      </c>
    </row>
    <row r="285" spans="1:8">
      <c r="A285" s="58" t="s">
        <v>1270</v>
      </c>
      <c r="B285" s="126">
        <v>85296372.879999995</v>
      </c>
      <c r="C285" s="126">
        <v>0</v>
      </c>
      <c r="D285" s="126">
        <v>85296372.879999995</v>
      </c>
      <c r="E285" s="126">
        <v>24445869.73</v>
      </c>
      <c r="F285" s="126">
        <v>60850503.149999999</v>
      </c>
      <c r="G285" s="126">
        <v>50000000</v>
      </c>
      <c r="H285" s="126">
        <v>110850503.15000001</v>
      </c>
    </row>
    <row r="286" spans="1:8">
      <c r="A286" s="58" t="s">
        <v>693</v>
      </c>
      <c r="B286" s="126">
        <v>141124486.17000002</v>
      </c>
      <c r="C286" s="126">
        <v>0</v>
      </c>
      <c r="D286" s="126">
        <v>141124486.17000002</v>
      </c>
      <c r="E286" s="126">
        <v>43724939.700000003</v>
      </c>
      <c r="F286" s="126">
        <v>97399546.469999999</v>
      </c>
      <c r="G286" s="126">
        <v>11593388.369999999</v>
      </c>
      <c r="H286" s="126">
        <v>108992934.84</v>
      </c>
    </row>
    <row r="287" spans="1:8">
      <c r="A287" s="58" t="s">
        <v>711</v>
      </c>
      <c r="B287" s="126">
        <v>112245790.69</v>
      </c>
      <c r="C287" s="126">
        <v>0</v>
      </c>
      <c r="D287" s="126">
        <v>112245790.69</v>
      </c>
      <c r="E287" s="126">
        <v>41760985.340000004</v>
      </c>
      <c r="F287" s="126">
        <v>70484805.349999994</v>
      </c>
      <c r="G287" s="126">
        <v>35174112.93</v>
      </c>
      <c r="H287" s="126">
        <v>105658918.28</v>
      </c>
    </row>
    <row r="288" spans="1:8">
      <c r="A288" s="58" t="s">
        <v>931</v>
      </c>
      <c r="B288" s="126">
        <v>78421052.560000002</v>
      </c>
      <c r="C288" s="126">
        <v>0</v>
      </c>
      <c r="D288" s="126">
        <v>78421052.560000002</v>
      </c>
      <c r="E288" s="126">
        <v>0</v>
      </c>
      <c r="F288" s="126">
        <v>78421052.560000002</v>
      </c>
      <c r="G288" s="126">
        <v>17521428.16</v>
      </c>
      <c r="H288" s="126">
        <v>95942480.719999999</v>
      </c>
    </row>
    <row r="289" spans="1:8">
      <c r="A289" s="58" t="s">
        <v>1036</v>
      </c>
      <c r="B289" s="126">
        <v>0</v>
      </c>
      <c r="C289" s="126">
        <v>0</v>
      </c>
      <c r="D289" s="126">
        <v>0</v>
      </c>
      <c r="E289" s="126">
        <v>0</v>
      </c>
      <c r="F289" s="126">
        <v>0</v>
      </c>
      <c r="G289" s="126">
        <v>92875292.620000005</v>
      </c>
      <c r="H289" s="126">
        <v>92875292.620000005</v>
      </c>
    </row>
    <row r="290" spans="1:8">
      <c r="A290" s="58" t="s">
        <v>1256</v>
      </c>
      <c r="B290" s="126">
        <v>0</v>
      </c>
      <c r="C290" s="126">
        <v>0</v>
      </c>
      <c r="D290" s="126">
        <v>0</v>
      </c>
      <c r="E290" s="126">
        <v>0</v>
      </c>
      <c r="F290" s="126">
        <v>0</v>
      </c>
      <c r="G290" s="126">
        <v>90000000</v>
      </c>
      <c r="H290" s="126">
        <v>90000000</v>
      </c>
    </row>
    <row r="291" spans="1:8">
      <c r="A291" s="58" t="s">
        <v>727</v>
      </c>
      <c r="B291" s="126">
        <v>76782255</v>
      </c>
      <c r="C291" s="126">
        <v>0</v>
      </c>
      <c r="D291" s="126">
        <v>76782255</v>
      </c>
      <c r="E291" s="126">
        <v>76782255</v>
      </c>
      <c r="F291" s="126">
        <v>0</v>
      </c>
      <c r="G291" s="126">
        <v>88996612</v>
      </c>
      <c r="H291" s="126">
        <v>88996612</v>
      </c>
    </row>
    <row r="292" spans="1:8">
      <c r="A292" s="58" t="s">
        <v>708</v>
      </c>
      <c r="B292" s="126">
        <v>61779202</v>
      </c>
      <c r="C292" s="126">
        <v>0</v>
      </c>
      <c r="D292" s="126">
        <v>61779202</v>
      </c>
      <c r="E292" s="126">
        <v>0</v>
      </c>
      <c r="F292" s="126">
        <v>61779202</v>
      </c>
      <c r="G292" s="126">
        <v>25000000</v>
      </c>
      <c r="H292" s="126">
        <v>86779202</v>
      </c>
    </row>
    <row r="293" spans="1:8">
      <c r="A293" s="58" t="s">
        <v>684</v>
      </c>
      <c r="B293" s="126">
        <v>78068676</v>
      </c>
      <c r="C293" s="126">
        <v>-10164984</v>
      </c>
      <c r="D293" s="126">
        <v>67903692</v>
      </c>
      <c r="E293" s="126">
        <v>34138637</v>
      </c>
      <c r="F293" s="126">
        <v>33765055</v>
      </c>
      <c r="G293" s="126">
        <v>52711525.549999997</v>
      </c>
      <c r="H293" s="126">
        <v>86476580.549999997</v>
      </c>
    </row>
    <row r="294" spans="1:8">
      <c r="A294" s="58" t="s">
        <v>734</v>
      </c>
      <c r="B294" s="126">
        <v>84148956</v>
      </c>
      <c r="C294" s="126">
        <v>0</v>
      </c>
      <c r="D294" s="126">
        <v>84148956</v>
      </c>
      <c r="E294" s="126">
        <v>0</v>
      </c>
      <c r="F294" s="126">
        <v>84148956</v>
      </c>
      <c r="G294" s="126">
        <v>0</v>
      </c>
      <c r="H294" s="126">
        <v>84148956</v>
      </c>
    </row>
    <row r="295" spans="1:8">
      <c r="A295" s="58" t="s">
        <v>738</v>
      </c>
      <c r="B295" s="126">
        <v>81116566.469999999</v>
      </c>
      <c r="C295" s="126">
        <v>0</v>
      </c>
      <c r="D295" s="126">
        <v>81116566.469999999</v>
      </c>
      <c r="E295" s="126">
        <v>0</v>
      </c>
      <c r="F295" s="126">
        <v>81116566.469999999</v>
      </c>
      <c r="G295" s="126">
        <v>0</v>
      </c>
      <c r="H295" s="126">
        <v>81116566.469999999</v>
      </c>
    </row>
    <row r="296" spans="1:8">
      <c r="A296" s="58" t="s">
        <v>673</v>
      </c>
      <c r="B296" s="126">
        <v>75797749.320000008</v>
      </c>
      <c r="C296" s="126">
        <v>0</v>
      </c>
      <c r="D296" s="126">
        <v>75797749.320000008</v>
      </c>
      <c r="E296" s="126">
        <v>0</v>
      </c>
      <c r="F296" s="126">
        <v>75797749.320000008</v>
      </c>
      <c r="G296" s="126">
        <v>5039639</v>
      </c>
      <c r="H296" s="126">
        <v>80837388.320000008</v>
      </c>
    </row>
    <row r="297" spans="1:8">
      <c r="A297" s="58" t="s">
        <v>721</v>
      </c>
      <c r="B297" s="126">
        <v>56081623.300000004</v>
      </c>
      <c r="C297" s="126">
        <v>0</v>
      </c>
      <c r="D297" s="126">
        <v>56081623.300000004</v>
      </c>
      <c r="E297" s="126">
        <v>27538369</v>
      </c>
      <c r="F297" s="126">
        <v>28543254.300000001</v>
      </c>
      <c r="G297" s="126">
        <v>50060420</v>
      </c>
      <c r="H297" s="126">
        <v>78603674.299999997</v>
      </c>
    </row>
    <row r="298" spans="1:8">
      <c r="A298" s="58" t="s">
        <v>663</v>
      </c>
      <c r="B298" s="126">
        <v>84439582.520000011</v>
      </c>
      <c r="C298" s="126">
        <v>0</v>
      </c>
      <c r="D298" s="126">
        <v>84439582.520000011</v>
      </c>
      <c r="E298" s="126">
        <v>69313982.640000001</v>
      </c>
      <c r="F298" s="126">
        <v>15125599.879999999</v>
      </c>
      <c r="G298" s="126">
        <v>61311491.030000001</v>
      </c>
      <c r="H298" s="126">
        <v>76437090.909999996</v>
      </c>
    </row>
    <row r="299" spans="1:8">
      <c r="A299" s="58" t="s">
        <v>933</v>
      </c>
      <c r="B299" s="126">
        <v>59574396</v>
      </c>
      <c r="C299" s="126">
        <v>0</v>
      </c>
      <c r="D299" s="126">
        <v>59574396</v>
      </c>
      <c r="E299" s="126">
        <v>29574396</v>
      </c>
      <c r="F299" s="126">
        <v>30000000</v>
      </c>
      <c r="G299" s="126">
        <v>45000000</v>
      </c>
      <c r="H299" s="126">
        <v>75000000</v>
      </c>
    </row>
    <row r="300" spans="1:8">
      <c r="A300" s="58" t="s">
        <v>741</v>
      </c>
      <c r="B300" s="126">
        <v>129500000</v>
      </c>
      <c r="C300" s="126">
        <v>-129500000</v>
      </c>
      <c r="D300" s="126">
        <v>0</v>
      </c>
      <c r="E300" s="126">
        <v>0</v>
      </c>
      <c r="F300" s="126">
        <v>0</v>
      </c>
      <c r="G300" s="126">
        <v>74371983</v>
      </c>
      <c r="H300" s="126">
        <v>74371983</v>
      </c>
    </row>
    <row r="301" spans="1:8">
      <c r="A301" s="58" t="s">
        <v>895</v>
      </c>
      <c r="B301" s="126">
        <v>132729255.95999999</v>
      </c>
      <c r="C301" s="126">
        <v>0</v>
      </c>
      <c r="D301" s="126">
        <v>132729255.95999999</v>
      </c>
      <c r="E301" s="126">
        <v>71029811.780000001</v>
      </c>
      <c r="F301" s="126">
        <v>61699444.18</v>
      </c>
      <c r="G301" s="126">
        <v>12656415.66</v>
      </c>
      <c r="H301" s="126">
        <v>74355859.840000004</v>
      </c>
    </row>
    <row r="302" spans="1:8">
      <c r="A302" s="58" t="s">
        <v>800</v>
      </c>
      <c r="B302" s="126">
        <v>48340000</v>
      </c>
      <c r="C302" s="126">
        <v>-25460000</v>
      </c>
      <c r="D302" s="126">
        <v>22880000</v>
      </c>
      <c r="E302" s="126">
        <v>12280000</v>
      </c>
      <c r="F302" s="126">
        <v>10600000</v>
      </c>
      <c r="G302" s="126">
        <v>62991000</v>
      </c>
      <c r="H302" s="126">
        <v>73591000</v>
      </c>
    </row>
    <row r="303" spans="1:8">
      <c r="A303" s="58" t="s">
        <v>704</v>
      </c>
      <c r="B303" s="126">
        <v>60417507.550000004</v>
      </c>
      <c r="C303" s="126">
        <v>0</v>
      </c>
      <c r="D303" s="126">
        <v>60417507.550000004</v>
      </c>
      <c r="E303" s="126">
        <v>23533722.699999999</v>
      </c>
      <c r="F303" s="126">
        <v>36883784.850000001</v>
      </c>
      <c r="G303" s="126">
        <v>34676118</v>
      </c>
      <c r="H303" s="126">
        <v>71559902.849999994</v>
      </c>
    </row>
    <row r="304" spans="1:8">
      <c r="A304" s="58" t="s">
        <v>692</v>
      </c>
      <c r="B304" s="126">
        <v>71103588.390000001</v>
      </c>
      <c r="C304" s="126">
        <v>0</v>
      </c>
      <c r="D304" s="126">
        <v>71103588.390000001</v>
      </c>
      <c r="E304" s="126">
        <v>7521123.1600000001</v>
      </c>
      <c r="F304" s="126">
        <v>63582465.229999997</v>
      </c>
      <c r="G304" s="126">
        <v>4168370.2</v>
      </c>
      <c r="H304" s="126">
        <v>67750835.430000007</v>
      </c>
    </row>
    <row r="305" spans="1:8">
      <c r="A305" s="58" t="s">
        <v>733</v>
      </c>
      <c r="B305" s="126">
        <v>70000000</v>
      </c>
      <c r="C305" s="126">
        <v>0</v>
      </c>
      <c r="D305" s="126">
        <v>70000000</v>
      </c>
      <c r="E305" s="126">
        <v>2253854</v>
      </c>
      <c r="F305" s="126">
        <v>67746146</v>
      </c>
      <c r="G305" s="126">
        <v>0</v>
      </c>
      <c r="H305" s="126">
        <v>67746146</v>
      </c>
    </row>
    <row r="306" spans="1:8">
      <c r="A306" s="58" t="s">
        <v>801</v>
      </c>
      <c r="B306" s="126">
        <v>47558853.68</v>
      </c>
      <c r="C306" s="126">
        <v>-149910</v>
      </c>
      <c r="D306" s="126">
        <v>47408943.68</v>
      </c>
      <c r="E306" s="126">
        <v>5889680.6600000001</v>
      </c>
      <c r="F306" s="126">
        <v>41519263.020000003</v>
      </c>
      <c r="G306" s="126">
        <v>23709365.149999999</v>
      </c>
      <c r="H306" s="126">
        <v>65228628.170000002</v>
      </c>
    </row>
    <row r="307" spans="1:8">
      <c r="A307" s="58" t="s">
        <v>736</v>
      </c>
      <c r="B307" s="126">
        <v>64375781</v>
      </c>
      <c r="C307" s="126">
        <v>0</v>
      </c>
      <c r="D307" s="126">
        <v>64375781</v>
      </c>
      <c r="E307" s="126">
        <v>0</v>
      </c>
      <c r="F307" s="126">
        <v>64375781</v>
      </c>
      <c r="G307" s="126">
        <v>0</v>
      </c>
      <c r="H307" s="126">
        <v>64375781</v>
      </c>
    </row>
    <row r="308" spans="1:8">
      <c r="A308" s="58" t="s">
        <v>703</v>
      </c>
      <c r="B308" s="126">
        <v>67496282.959999993</v>
      </c>
      <c r="C308" s="126">
        <v>0</v>
      </c>
      <c r="D308" s="126">
        <v>67496282.959999993</v>
      </c>
      <c r="E308" s="126">
        <v>4687399.5999999996</v>
      </c>
      <c r="F308" s="126">
        <v>62808883.359999999</v>
      </c>
      <c r="G308" s="126">
        <v>0</v>
      </c>
      <c r="H308" s="126">
        <v>62808883.359999999</v>
      </c>
    </row>
    <row r="309" spans="1:8">
      <c r="A309" s="58" t="s">
        <v>807</v>
      </c>
      <c r="B309" s="126">
        <v>10767595.109999999</v>
      </c>
      <c r="C309" s="126">
        <v>0</v>
      </c>
      <c r="D309" s="126">
        <v>10767595.109999999</v>
      </c>
      <c r="E309" s="126">
        <v>433949.3</v>
      </c>
      <c r="F309" s="126">
        <v>10333645.810000001</v>
      </c>
      <c r="G309" s="126">
        <v>49501947.599999994</v>
      </c>
      <c r="H309" s="126">
        <v>59835593.409999996</v>
      </c>
    </row>
    <row r="310" spans="1:8">
      <c r="A310" s="58" t="s">
        <v>728</v>
      </c>
      <c r="B310" s="126">
        <v>59583300.159999996</v>
      </c>
      <c r="C310" s="126">
        <v>0</v>
      </c>
      <c r="D310" s="126">
        <v>59583300.159999996</v>
      </c>
      <c r="E310" s="126">
        <v>2326007.1</v>
      </c>
      <c r="F310" s="126">
        <v>57257293.060000002</v>
      </c>
      <c r="G310" s="126">
        <v>2326007.1</v>
      </c>
      <c r="H310" s="126">
        <v>59583300.159999996</v>
      </c>
    </row>
    <row r="311" spans="1:8">
      <c r="A311" s="58" t="s">
        <v>799</v>
      </c>
      <c r="B311" s="126">
        <v>57816504.340000004</v>
      </c>
      <c r="C311" s="126">
        <v>0</v>
      </c>
      <c r="D311" s="126">
        <v>57816504.340000004</v>
      </c>
      <c r="E311" s="126">
        <v>4688265.79</v>
      </c>
      <c r="F311" s="126">
        <v>53128238.549999997</v>
      </c>
      <c r="G311" s="126">
        <v>0</v>
      </c>
      <c r="H311" s="126">
        <v>53128238.549999997</v>
      </c>
    </row>
    <row r="312" spans="1:8">
      <c r="A312" s="58" t="s">
        <v>898</v>
      </c>
      <c r="B312" s="126">
        <v>32000000</v>
      </c>
      <c r="C312" s="126">
        <v>0</v>
      </c>
      <c r="D312" s="126">
        <v>32000000</v>
      </c>
      <c r="E312" s="126">
        <v>0</v>
      </c>
      <c r="F312" s="126">
        <v>32000000</v>
      </c>
      <c r="G312" s="126">
        <v>20000000</v>
      </c>
      <c r="H312" s="126">
        <v>52000000</v>
      </c>
    </row>
    <row r="313" spans="1:8">
      <c r="A313" s="58" t="s">
        <v>1242</v>
      </c>
      <c r="B313" s="7">
        <v>0</v>
      </c>
      <c r="C313" s="7">
        <v>0</v>
      </c>
      <c r="D313" s="7">
        <v>0</v>
      </c>
      <c r="E313" s="7">
        <v>0</v>
      </c>
      <c r="F313" s="7">
        <v>0</v>
      </c>
      <c r="G313" s="7">
        <v>50000000</v>
      </c>
      <c r="H313" s="7">
        <v>50000000</v>
      </c>
    </row>
    <row r="314" spans="1:8">
      <c r="A314" s="58" t="s">
        <v>929</v>
      </c>
      <c r="B314" s="7">
        <v>50000000</v>
      </c>
      <c r="C314" s="7">
        <v>0</v>
      </c>
      <c r="D314" s="7">
        <v>50000000</v>
      </c>
      <c r="E314" s="7">
        <v>50000000</v>
      </c>
      <c r="F314" s="7">
        <v>0</v>
      </c>
      <c r="G314" s="7">
        <v>50000000</v>
      </c>
      <c r="H314" s="7">
        <v>50000000</v>
      </c>
    </row>
    <row r="315" spans="1:8">
      <c r="A315" s="58" t="s">
        <v>739</v>
      </c>
      <c r="B315" s="7">
        <v>48940000</v>
      </c>
      <c r="C315" s="7">
        <v>0</v>
      </c>
      <c r="D315" s="7">
        <v>48940000</v>
      </c>
      <c r="E315" s="7">
        <v>0</v>
      </c>
      <c r="F315" s="7">
        <v>48940000</v>
      </c>
      <c r="G315" s="7">
        <v>0</v>
      </c>
      <c r="H315" s="7">
        <v>48940000</v>
      </c>
    </row>
    <row r="316" spans="1:8">
      <c r="A316" s="58" t="s">
        <v>932</v>
      </c>
      <c r="B316" s="7">
        <v>50768503.799999997</v>
      </c>
      <c r="C316" s="7">
        <v>-2.39</v>
      </c>
      <c r="D316" s="7">
        <v>50768501.409999996</v>
      </c>
      <c r="E316" s="7">
        <v>5901360.4299999997</v>
      </c>
      <c r="F316" s="7">
        <v>44867140.980000004</v>
      </c>
      <c r="G316" s="7">
        <v>843399</v>
      </c>
      <c r="H316" s="7">
        <v>45710539.980000004</v>
      </c>
    </row>
    <row r="317" spans="1:8">
      <c r="A317" s="58" t="s">
        <v>942</v>
      </c>
      <c r="B317" s="7">
        <v>18640000</v>
      </c>
      <c r="C317" s="7">
        <v>0</v>
      </c>
      <c r="D317" s="7">
        <v>18640000</v>
      </c>
      <c r="E317" s="7">
        <v>0</v>
      </c>
      <c r="F317" s="7">
        <v>18640000</v>
      </c>
      <c r="G317" s="7">
        <v>26960000</v>
      </c>
      <c r="H317" s="7">
        <v>45600000</v>
      </c>
    </row>
    <row r="318" spans="1:8">
      <c r="A318" s="58" t="s">
        <v>749</v>
      </c>
      <c r="B318" s="7">
        <v>33976098.969999999</v>
      </c>
      <c r="C318" s="7">
        <v>-10000000</v>
      </c>
      <c r="D318" s="7">
        <v>23976098.969999999</v>
      </c>
      <c r="E318" s="7">
        <v>0</v>
      </c>
      <c r="F318" s="7">
        <v>23976098.969999999</v>
      </c>
      <c r="G318" s="7">
        <v>20456429</v>
      </c>
      <c r="H318" s="7">
        <v>44432527.969999999</v>
      </c>
    </row>
    <row r="319" spans="1:8">
      <c r="A319" s="58" t="s">
        <v>803</v>
      </c>
      <c r="B319" s="7">
        <v>1000000.01</v>
      </c>
      <c r="C319" s="7">
        <v>-0.01</v>
      </c>
      <c r="D319" s="7">
        <v>1000000</v>
      </c>
      <c r="E319" s="7">
        <v>0</v>
      </c>
      <c r="F319" s="7">
        <v>1000000</v>
      </c>
      <c r="G319" s="7">
        <v>42000000</v>
      </c>
      <c r="H319" s="7">
        <v>43000000</v>
      </c>
    </row>
    <row r="320" spans="1:8">
      <c r="A320" s="58" t="s">
        <v>796</v>
      </c>
      <c r="B320" s="7">
        <v>89740000</v>
      </c>
      <c r="C320" s="7">
        <v>-46810000</v>
      </c>
      <c r="D320" s="7">
        <v>42930000</v>
      </c>
      <c r="E320" s="7">
        <v>0</v>
      </c>
      <c r="F320" s="7">
        <v>42930000</v>
      </c>
      <c r="G320" s="7">
        <v>0</v>
      </c>
      <c r="H320" s="7">
        <v>42930000</v>
      </c>
    </row>
    <row r="321" spans="1:8">
      <c r="A321" s="58" t="s">
        <v>940</v>
      </c>
      <c r="B321" s="7">
        <v>2550000</v>
      </c>
      <c r="C321" s="7">
        <v>0</v>
      </c>
      <c r="D321" s="7">
        <v>2550000</v>
      </c>
      <c r="E321" s="7">
        <v>0</v>
      </c>
      <c r="F321" s="7">
        <v>2550000</v>
      </c>
      <c r="G321" s="7">
        <v>40000000</v>
      </c>
      <c r="H321" s="7">
        <v>42550000</v>
      </c>
    </row>
    <row r="322" spans="1:8">
      <c r="A322" s="58" t="s">
        <v>681</v>
      </c>
      <c r="B322" s="7">
        <v>7800000</v>
      </c>
      <c r="C322" s="7">
        <v>0</v>
      </c>
      <c r="D322" s="7">
        <v>7800000</v>
      </c>
      <c r="E322" s="7">
        <v>0</v>
      </c>
      <c r="F322" s="7">
        <v>7800000</v>
      </c>
      <c r="G322" s="7">
        <v>34275262</v>
      </c>
      <c r="H322" s="7">
        <v>42075262</v>
      </c>
    </row>
    <row r="323" spans="1:8">
      <c r="A323" s="58" t="s">
        <v>152</v>
      </c>
      <c r="B323" s="7">
        <v>49775291.009999998</v>
      </c>
      <c r="C323" s="7">
        <v>-95724.82</v>
      </c>
      <c r="D323" s="7">
        <v>49679566.189999998</v>
      </c>
      <c r="E323" s="7">
        <v>11712982.619999999</v>
      </c>
      <c r="F323" s="7">
        <v>37966583.57</v>
      </c>
      <c r="G323" s="7">
        <v>2000000</v>
      </c>
      <c r="H323" s="7">
        <v>39966583.57</v>
      </c>
    </row>
    <row r="324" spans="1:8">
      <c r="A324" s="58" t="s">
        <v>939</v>
      </c>
      <c r="B324" s="7">
        <v>49883003</v>
      </c>
      <c r="C324" s="7">
        <v>-3429829.33</v>
      </c>
      <c r="D324" s="7">
        <v>46453173.670000002</v>
      </c>
      <c r="E324" s="7">
        <v>33426527.34</v>
      </c>
      <c r="F324" s="7">
        <v>13026646.33</v>
      </c>
      <c r="G324" s="7">
        <v>24669420.369999997</v>
      </c>
      <c r="H324" s="7">
        <v>37696066.699999996</v>
      </c>
    </row>
    <row r="325" spans="1:8">
      <c r="A325" s="58" t="s">
        <v>806</v>
      </c>
      <c r="B325" s="7">
        <v>2646410.83</v>
      </c>
      <c r="C325" s="7">
        <v>-808013.56</v>
      </c>
      <c r="D325" s="7">
        <v>1838397.27</v>
      </c>
      <c r="E325" s="7">
        <v>0</v>
      </c>
      <c r="F325" s="7">
        <v>1838397.27</v>
      </c>
      <c r="G325" s="7">
        <v>34972356.049999997</v>
      </c>
      <c r="H325" s="7">
        <v>36810753.319999993</v>
      </c>
    </row>
    <row r="326" spans="1:8">
      <c r="A326" s="58" t="s">
        <v>671</v>
      </c>
      <c r="B326" s="7">
        <v>34328369.939999998</v>
      </c>
      <c r="C326" s="7">
        <v>0</v>
      </c>
      <c r="D326" s="7">
        <v>34328369.939999998</v>
      </c>
      <c r="E326" s="7">
        <v>395092.65</v>
      </c>
      <c r="F326" s="7">
        <v>33933277.289999999</v>
      </c>
      <c r="G326" s="7">
        <v>1616374.88</v>
      </c>
      <c r="H326" s="7">
        <v>35549652.170000002</v>
      </c>
    </row>
    <row r="327" spans="1:8">
      <c r="A327" s="58" t="s">
        <v>1238</v>
      </c>
      <c r="B327" s="7">
        <v>0</v>
      </c>
      <c r="C327" s="7">
        <v>0</v>
      </c>
      <c r="D327" s="7">
        <v>0</v>
      </c>
      <c r="E327" s="7">
        <v>0</v>
      </c>
      <c r="F327" s="7">
        <v>0</v>
      </c>
      <c r="G327" s="7">
        <v>35211179.219999999</v>
      </c>
      <c r="H327" s="7">
        <v>35211179.219999999</v>
      </c>
    </row>
    <row r="328" spans="1:8">
      <c r="A328" s="58" t="s">
        <v>657</v>
      </c>
      <c r="B328" s="7">
        <v>40663804.68</v>
      </c>
      <c r="C328" s="7">
        <v>0</v>
      </c>
      <c r="D328" s="7">
        <v>40663804.68</v>
      </c>
      <c r="E328" s="7">
        <v>5549540.5300000003</v>
      </c>
      <c r="F328" s="7">
        <v>35114264.149999999</v>
      </c>
      <c r="G328" s="7">
        <v>0</v>
      </c>
      <c r="H328" s="7">
        <v>35114264.149999999</v>
      </c>
    </row>
    <row r="329" spans="1:8">
      <c r="A329" s="58" t="s">
        <v>740</v>
      </c>
      <c r="B329" s="7">
        <v>35000000</v>
      </c>
      <c r="C329" s="7">
        <v>0</v>
      </c>
      <c r="D329" s="7">
        <v>35000000</v>
      </c>
      <c r="E329" s="7">
        <v>0</v>
      </c>
      <c r="F329" s="7">
        <v>35000000</v>
      </c>
      <c r="G329" s="7">
        <v>0</v>
      </c>
      <c r="H329" s="7">
        <v>35000000</v>
      </c>
    </row>
    <row r="330" spans="1:8">
      <c r="A330" s="58" t="s">
        <v>1279</v>
      </c>
      <c r="B330" s="7">
        <v>0</v>
      </c>
      <c r="C330" s="7">
        <v>0</v>
      </c>
      <c r="D330" s="7">
        <v>0</v>
      </c>
      <c r="E330" s="7">
        <v>0</v>
      </c>
      <c r="F330" s="7">
        <v>0</v>
      </c>
      <c r="G330" s="7">
        <v>35000000</v>
      </c>
      <c r="H330" s="7">
        <v>35000000</v>
      </c>
    </row>
    <row r="331" spans="1:8">
      <c r="A331" s="58" t="s">
        <v>886</v>
      </c>
      <c r="B331" s="7">
        <v>39877318.719999999</v>
      </c>
      <c r="C331" s="7">
        <v>0</v>
      </c>
      <c r="D331" s="7">
        <v>39877318.719999999</v>
      </c>
      <c r="E331" s="7">
        <v>7913839.3200000003</v>
      </c>
      <c r="F331" s="7">
        <v>31963479.399999999</v>
      </c>
      <c r="G331" s="7">
        <v>2404000</v>
      </c>
      <c r="H331" s="7">
        <v>34367479.399999999</v>
      </c>
    </row>
    <row r="332" spans="1:8">
      <c r="A332" s="58" t="s">
        <v>1267</v>
      </c>
      <c r="B332" s="7">
        <v>0</v>
      </c>
      <c r="C332" s="7">
        <v>0</v>
      </c>
      <c r="D332" s="7">
        <v>0</v>
      </c>
      <c r="E332" s="7">
        <v>0</v>
      </c>
      <c r="F332" s="7">
        <v>0</v>
      </c>
      <c r="G332" s="7">
        <v>32556855</v>
      </c>
      <c r="H332" s="7">
        <v>32556855</v>
      </c>
    </row>
    <row r="333" spans="1:8">
      <c r="A333" s="58" t="s">
        <v>719</v>
      </c>
      <c r="B333" s="7">
        <v>43611732.659999996</v>
      </c>
      <c r="C333" s="7">
        <v>0</v>
      </c>
      <c r="D333" s="7">
        <v>43611732.659999996</v>
      </c>
      <c r="E333" s="7">
        <v>39132634.960000001</v>
      </c>
      <c r="F333" s="7">
        <v>4479097.7</v>
      </c>
      <c r="G333" s="7">
        <v>28057385.68</v>
      </c>
      <c r="H333" s="7">
        <v>32536483.379999999</v>
      </c>
    </row>
    <row r="334" spans="1:8">
      <c r="A334" s="58" t="s">
        <v>726</v>
      </c>
      <c r="B334" s="7">
        <v>31092045</v>
      </c>
      <c r="C334" s="7">
        <v>0</v>
      </c>
      <c r="D334" s="7">
        <v>31092045</v>
      </c>
      <c r="E334" s="7">
        <v>0</v>
      </c>
      <c r="F334" s="7">
        <v>31092045</v>
      </c>
      <c r="G334" s="7">
        <v>0</v>
      </c>
      <c r="H334" s="7">
        <v>31092045</v>
      </c>
    </row>
    <row r="335" spans="1:8">
      <c r="A335" s="58" t="s">
        <v>695</v>
      </c>
      <c r="B335" s="7">
        <v>22440021.620000001</v>
      </c>
      <c r="C335" s="7">
        <v>0</v>
      </c>
      <c r="D335" s="7">
        <v>22440021.620000001</v>
      </c>
      <c r="E335" s="7">
        <v>2149509.06</v>
      </c>
      <c r="F335" s="7">
        <v>20290512.560000002</v>
      </c>
      <c r="G335" s="7">
        <v>10129928.6</v>
      </c>
      <c r="H335" s="7">
        <v>30420441.16</v>
      </c>
    </row>
    <row r="336" spans="1:8">
      <c r="A336" s="58" t="s">
        <v>1244</v>
      </c>
      <c r="B336" s="7">
        <v>0</v>
      </c>
      <c r="C336" s="7">
        <v>0</v>
      </c>
      <c r="D336" s="7">
        <v>0</v>
      </c>
      <c r="E336" s="7">
        <v>0</v>
      </c>
      <c r="F336" s="7">
        <v>0</v>
      </c>
      <c r="G336" s="7">
        <v>30000000</v>
      </c>
      <c r="H336" s="7">
        <v>30000000</v>
      </c>
    </row>
    <row r="337" spans="1:8">
      <c r="A337" s="58" t="s">
        <v>679</v>
      </c>
      <c r="B337" s="7">
        <v>29233102.859999999</v>
      </c>
      <c r="C337" s="7">
        <v>0</v>
      </c>
      <c r="D337" s="7">
        <v>29233102.859999999</v>
      </c>
      <c r="E337" s="7">
        <v>0</v>
      </c>
      <c r="F337" s="7">
        <v>29233102.859999999</v>
      </c>
      <c r="G337" s="7">
        <v>0</v>
      </c>
      <c r="H337" s="7">
        <v>29233102.859999999</v>
      </c>
    </row>
    <row r="338" spans="1:8">
      <c r="A338" s="58" t="s">
        <v>683</v>
      </c>
      <c r="B338" s="7">
        <v>30104498.539999999</v>
      </c>
      <c r="C338" s="7">
        <v>-2.8</v>
      </c>
      <c r="D338" s="7">
        <v>30104495.739999998</v>
      </c>
      <c r="E338" s="7">
        <v>25238868.100000001</v>
      </c>
      <c r="F338" s="7">
        <v>4865627.6399999997</v>
      </c>
      <c r="G338" s="7">
        <v>22922877.48</v>
      </c>
      <c r="H338" s="7">
        <v>27788505.120000001</v>
      </c>
    </row>
    <row r="339" spans="1:8">
      <c r="A339" s="58" t="s">
        <v>917</v>
      </c>
      <c r="B339" s="7">
        <v>20000000</v>
      </c>
      <c r="C339" s="7">
        <v>0</v>
      </c>
      <c r="D339" s="7">
        <v>20000000</v>
      </c>
      <c r="E339" s="7">
        <v>12602427</v>
      </c>
      <c r="F339" s="7">
        <v>7397573</v>
      </c>
      <c r="G339" s="7">
        <v>20000000</v>
      </c>
      <c r="H339" s="7">
        <v>27397573</v>
      </c>
    </row>
    <row r="340" spans="1:8">
      <c r="A340" s="58" t="s">
        <v>1240</v>
      </c>
      <c r="B340" s="7">
        <v>21251823.170000002</v>
      </c>
      <c r="C340" s="7">
        <v>0</v>
      </c>
      <c r="D340" s="7">
        <v>21251823.170000002</v>
      </c>
      <c r="E340" s="7">
        <v>0</v>
      </c>
      <c r="F340" s="7">
        <v>21251823.170000002</v>
      </c>
      <c r="G340" s="7">
        <v>5230000</v>
      </c>
      <c r="H340" s="7">
        <v>26481823.170000002</v>
      </c>
    </row>
    <row r="341" spans="1:8">
      <c r="A341" s="58" t="s">
        <v>804</v>
      </c>
      <c r="B341" s="7">
        <v>22445188</v>
      </c>
      <c r="C341" s="7">
        <v>0</v>
      </c>
      <c r="D341" s="7">
        <v>22445188</v>
      </c>
      <c r="E341" s="7">
        <v>4975010</v>
      </c>
      <c r="F341" s="7">
        <v>17470178</v>
      </c>
      <c r="G341" s="7">
        <v>8712030</v>
      </c>
      <c r="H341" s="7">
        <v>26182208</v>
      </c>
    </row>
    <row r="342" spans="1:8">
      <c r="A342" s="58" t="s">
        <v>1257</v>
      </c>
      <c r="B342" s="7">
        <v>0</v>
      </c>
      <c r="C342" s="7">
        <v>0</v>
      </c>
      <c r="D342" s="7">
        <v>0</v>
      </c>
      <c r="E342" s="7">
        <v>0</v>
      </c>
      <c r="F342" s="7">
        <v>0</v>
      </c>
      <c r="G342" s="7">
        <v>26000000</v>
      </c>
      <c r="H342" s="7">
        <v>26000000</v>
      </c>
    </row>
    <row r="343" spans="1:8">
      <c r="A343" s="58" t="s">
        <v>1259</v>
      </c>
      <c r="B343" s="7">
        <v>0</v>
      </c>
      <c r="C343" s="7">
        <v>0</v>
      </c>
      <c r="D343" s="7">
        <v>0</v>
      </c>
      <c r="E343" s="7">
        <v>0</v>
      </c>
      <c r="F343" s="7">
        <v>0</v>
      </c>
      <c r="G343" s="7">
        <v>25000000</v>
      </c>
      <c r="H343" s="7">
        <v>25000000</v>
      </c>
    </row>
    <row r="344" spans="1:8">
      <c r="A344" s="58" t="s">
        <v>943</v>
      </c>
      <c r="B344" s="7">
        <v>12000000</v>
      </c>
      <c r="C344" s="7">
        <v>0</v>
      </c>
      <c r="D344" s="7">
        <v>12000000</v>
      </c>
      <c r="E344" s="7">
        <v>0</v>
      </c>
      <c r="F344" s="7">
        <v>12000000</v>
      </c>
      <c r="G344" s="7">
        <v>12000000</v>
      </c>
      <c r="H344" s="7">
        <v>24000000</v>
      </c>
    </row>
    <row r="345" spans="1:8">
      <c r="A345" s="58" t="s">
        <v>1262</v>
      </c>
      <c r="B345" s="7">
        <v>0</v>
      </c>
      <c r="C345" s="7">
        <v>0</v>
      </c>
      <c r="D345" s="7">
        <v>0</v>
      </c>
      <c r="E345" s="7">
        <v>0</v>
      </c>
      <c r="F345" s="7">
        <v>0</v>
      </c>
      <c r="G345" s="7">
        <v>23078943.030000001</v>
      </c>
      <c r="H345" s="7">
        <v>23078943.030000001</v>
      </c>
    </row>
    <row r="346" spans="1:8">
      <c r="A346" s="58" t="s">
        <v>908</v>
      </c>
      <c r="B346" s="7">
        <v>5000000</v>
      </c>
      <c r="C346" s="7">
        <v>0</v>
      </c>
      <c r="D346" s="7">
        <v>5000000</v>
      </c>
      <c r="E346" s="7">
        <v>0</v>
      </c>
      <c r="F346" s="7">
        <v>5000000</v>
      </c>
      <c r="G346" s="7">
        <v>15000000</v>
      </c>
      <c r="H346" s="7">
        <v>20000000</v>
      </c>
    </row>
    <row r="347" spans="1:8">
      <c r="A347" s="58" t="s">
        <v>909</v>
      </c>
      <c r="B347" s="7">
        <v>5000000</v>
      </c>
      <c r="C347" s="7">
        <v>0</v>
      </c>
      <c r="D347" s="7">
        <v>5000000</v>
      </c>
      <c r="E347" s="7">
        <v>0</v>
      </c>
      <c r="F347" s="7">
        <v>5000000</v>
      </c>
      <c r="G347" s="7">
        <v>15000000</v>
      </c>
      <c r="H347" s="7">
        <v>20000000</v>
      </c>
    </row>
    <row r="348" spans="1:8">
      <c r="A348" s="58" t="s">
        <v>919</v>
      </c>
      <c r="B348" s="7">
        <v>10000000</v>
      </c>
      <c r="C348" s="7">
        <v>0</v>
      </c>
      <c r="D348" s="7">
        <v>10000000</v>
      </c>
      <c r="E348" s="7">
        <v>0</v>
      </c>
      <c r="F348" s="7">
        <v>10000000</v>
      </c>
      <c r="G348" s="7">
        <v>10000000</v>
      </c>
      <c r="H348" s="7">
        <v>20000000</v>
      </c>
    </row>
    <row r="349" spans="1:8">
      <c r="A349" s="58" t="s">
        <v>1285</v>
      </c>
      <c r="B349" s="7">
        <v>0</v>
      </c>
      <c r="C349" s="7">
        <v>0</v>
      </c>
      <c r="D349" s="7">
        <v>0</v>
      </c>
      <c r="E349" s="7">
        <v>0</v>
      </c>
      <c r="F349" s="7">
        <v>0</v>
      </c>
      <c r="G349" s="7">
        <v>20000000</v>
      </c>
      <c r="H349" s="7">
        <v>20000000</v>
      </c>
    </row>
    <row r="350" spans="1:8">
      <c r="A350" s="58" t="s">
        <v>758</v>
      </c>
      <c r="B350" s="7">
        <v>3113242.19</v>
      </c>
      <c r="C350" s="7">
        <v>0</v>
      </c>
      <c r="D350" s="7">
        <v>3113242.19</v>
      </c>
      <c r="E350" s="7">
        <v>1953018.2</v>
      </c>
      <c r="F350" s="7">
        <v>1160223.99</v>
      </c>
      <c r="G350" s="7">
        <v>17000000</v>
      </c>
      <c r="H350" s="7">
        <v>18160223.989999998</v>
      </c>
    </row>
    <row r="351" spans="1:8">
      <c r="A351" s="58" t="s">
        <v>1026</v>
      </c>
      <c r="B351" s="7">
        <v>0</v>
      </c>
      <c r="C351" s="7">
        <v>0</v>
      </c>
      <c r="D351" s="7">
        <v>0</v>
      </c>
      <c r="E351" s="7">
        <v>0</v>
      </c>
      <c r="F351" s="7">
        <v>0</v>
      </c>
      <c r="G351" s="7">
        <v>15069935.83</v>
      </c>
      <c r="H351" s="7">
        <v>15069935.83</v>
      </c>
    </row>
    <row r="352" spans="1:8">
      <c r="A352" s="58" t="s">
        <v>1283</v>
      </c>
      <c r="B352" s="7">
        <v>0</v>
      </c>
      <c r="C352" s="7">
        <v>0</v>
      </c>
      <c r="D352" s="7">
        <v>0</v>
      </c>
      <c r="E352" s="7">
        <v>0</v>
      </c>
      <c r="F352" s="7">
        <v>0</v>
      </c>
      <c r="G352" s="7">
        <v>15000000</v>
      </c>
      <c r="H352" s="7">
        <v>15000000</v>
      </c>
    </row>
    <row r="353" spans="1:8">
      <c r="A353" s="58" t="s">
        <v>674</v>
      </c>
      <c r="B353" s="7">
        <v>12671998.620000001</v>
      </c>
      <c r="C353" s="7">
        <v>0</v>
      </c>
      <c r="D353" s="7">
        <v>12671998.620000001</v>
      </c>
      <c r="E353" s="7">
        <v>4584546.13</v>
      </c>
      <c r="F353" s="7">
        <v>8087452.4900000002</v>
      </c>
      <c r="G353" s="7">
        <v>6905761.5599999996</v>
      </c>
      <c r="H353" s="7">
        <v>14993214.050000001</v>
      </c>
    </row>
    <row r="354" spans="1:8">
      <c r="A354" s="58" t="s">
        <v>747</v>
      </c>
      <c r="B354" s="7">
        <v>13920405.359999999</v>
      </c>
      <c r="C354" s="7">
        <v>0</v>
      </c>
      <c r="D354" s="7">
        <v>13920405.359999999</v>
      </c>
      <c r="E354" s="7">
        <v>370000</v>
      </c>
      <c r="F354" s="7">
        <v>13550405.359999999</v>
      </c>
      <c r="G354" s="7">
        <v>1161392</v>
      </c>
      <c r="H354" s="7">
        <v>14711797.359999999</v>
      </c>
    </row>
    <row r="355" spans="1:8">
      <c r="A355" s="58" t="s">
        <v>812</v>
      </c>
      <c r="B355" s="7">
        <v>7017178</v>
      </c>
      <c r="C355" s="7">
        <v>-2508589</v>
      </c>
      <c r="D355" s="7">
        <v>4508589</v>
      </c>
      <c r="E355" s="7">
        <v>0</v>
      </c>
      <c r="F355" s="7">
        <v>4508589</v>
      </c>
      <c r="G355" s="7">
        <v>10000000</v>
      </c>
      <c r="H355" s="7">
        <v>14508589</v>
      </c>
    </row>
    <row r="356" spans="1:8">
      <c r="A356" s="58" t="s">
        <v>730</v>
      </c>
      <c r="B356" s="7">
        <v>9887677.0500000007</v>
      </c>
      <c r="C356" s="7">
        <v>-47586</v>
      </c>
      <c r="D356" s="7">
        <v>9840091.0500000007</v>
      </c>
      <c r="E356" s="7">
        <v>1360314.86</v>
      </c>
      <c r="F356" s="7">
        <v>8479776.1899999995</v>
      </c>
      <c r="G356" s="7">
        <v>5176793</v>
      </c>
      <c r="H356" s="7">
        <v>13656569.189999999</v>
      </c>
    </row>
    <row r="357" spans="1:8">
      <c r="A357" s="58" t="s">
        <v>723</v>
      </c>
      <c r="B357" s="7">
        <v>10458043.050000001</v>
      </c>
      <c r="C357" s="7">
        <v>0</v>
      </c>
      <c r="D357" s="7">
        <v>10458043.050000001</v>
      </c>
      <c r="E357" s="7">
        <v>0</v>
      </c>
      <c r="F357" s="7">
        <v>10458043.050000001</v>
      </c>
      <c r="G357" s="7">
        <v>3047095.7</v>
      </c>
      <c r="H357" s="7">
        <v>13505138.75</v>
      </c>
    </row>
    <row r="358" spans="1:8">
      <c r="A358" s="58" t="s">
        <v>1261</v>
      </c>
      <c r="B358" s="7">
        <v>0</v>
      </c>
      <c r="C358" s="7">
        <v>0</v>
      </c>
      <c r="D358" s="7">
        <v>0</v>
      </c>
      <c r="E358" s="7">
        <v>0</v>
      </c>
      <c r="F358" s="7">
        <v>0</v>
      </c>
      <c r="G358" s="7">
        <v>12182203</v>
      </c>
      <c r="H358" s="7">
        <v>12182203</v>
      </c>
    </row>
    <row r="359" spans="1:8">
      <c r="A359" s="58" t="s">
        <v>1239</v>
      </c>
      <c r="B359" s="7">
        <v>0</v>
      </c>
      <c r="C359" s="7">
        <v>0</v>
      </c>
      <c r="D359" s="7">
        <v>0</v>
      </c>
      <c r="E359" s="7">
        <v>0</v>
      </c>
      <c r="F359" s="7">
        <v>0</v>
      </c>
      <c r="G359" s="7">
        <v>12000000</v>
      </c>
      <c r="H359" s="7">
        <v>12000000</v>
      </c>
    </row>
    <row r="360" spans="1:8">
      <c r="A360" s="58" t="s">
        <v>1278</v>
      </c>
      <c r="B360" s="7">
        <v>0</v>
      </c>
      <c r="C360" s="7">
        <v>0</v>
      </c>
      <c r="D360" s="7">
        <v>0</v>
      </c>
      <c r="E360" s="7">
        <v>0</v>
      </c>
      <c r="F360" s="7">
        <v>0</v>
      </c>
      <c r="G360" s="7">
        <v>12000000</v>
      </c>
      <c r="H360" s="7">
        <v>12000000</v>
      </c>
    </row>
    <row r="361" spans="1:8">
      <c r="A361" s="58" t="s">
        <v>1272</v>
      </c>
      <c r="B361" s="7">
        <v>0</v>
      </c>
      <c r="C361" s="7">
        <v>0</v>
      </c>
      <c r="D361" s="7">
        <v>0</v>
      </c>
      <c r="E361" s="7">
        <v>0</v>
      </c>
      <c r="F361" s="7">
        <v>0</v>
      </c>
      <c r="G361" s="7">
        <v>11330000</v>
      </c>
      <c r="H361" s="7">
        <v>11330000</v>
      </c>
    </row>
    <row r="362" spans="1:8">
      <c r="A362" s="58" t="s">
        <v>682</v>
      </c>
      <c r="B362" s="7">
        <v>12608352.66</v>
      </c>
      <c r="C362" s="7">
        <v>0</v>
      </c>
      <c r="D362" s="7">
        <v>12608352.66</v>
      </c>
      <c r="E362" s="7">
        <v>2242693.48</v>
      </c>
      <c r="F362" s="7">
        <v>10365659.18</v>
      </c>
      <c r="G362" s="7">
        <v>0</v>
      </c>
      <c r="H362" s="7">
        <v>10365659.18</v>
      </c>
    </row>
    <row r="363" spans="1:8">
      <c r="A363" s="58" t="s">
        <v>750</v>
      </c>
      <c r="B363" s="7">
        <v>10387431</v>
      </c>
      <c r="C363" s="7">
        <v>0</v>
      </c>
      <c r="D363" s="7">
        <v>10387431</v>
      </c>
      <c r="E363" s="7">
        <v>10387431</v>
      </c>
      <c r="F363" s="7">
        <v>0</v>
      </c>
      <c r="G363" s="7">
        <v>10198600</v>
      </c>
      <c r="H363" s="7">
        <v>10198600</v>
      </c>
    </row>
    <row r="364" spans="1:8">
      <c r="A364" s="58" t="s">
        <v>712</v>
      </c>
      <c r="B364" s="7">
        <v>10000000</v>
      </c>
      <c r="C364" s="7">
        <v>0</v>
      </c>
      <c r="D364" s="7">
        <v>10000000</v>
      </c>
      <c r="E364" s="7">
        <v>0</v>
      </c>
      <c r="F364" s="7">
        <v>10000000</v>
      </c>
      <c r="G364" s="7">
        <v>0</v>
      </c>
      <c r="H364" s="7">
        <v>10000000</v>
      </c>
    </row>
    <row r="365" spans="1:8">
      <c r="A365" s="58" t="s">
        <v>935</v>
      </c>
      <c r="B365" s="7">
        <v>10000000</v>
      </c>
      <c r="C365" s="7">
        <v>0</v>
      </c>
      <c r="D365" s="7">
        <v>10000000</v>
      </c>
      <c r="E365" s="7">
        <v>0</v>
      </c>
      <c r="F365" s="7">
        <v>10000000</v>
      </c>
      <c r="G365" s="7">
        <v>0</v>
      </c>
      <c r="H365" s="7">
        <v>10000000</v>
      </c>
    </row>
    <row r="366" spans="1:8">
      <c r="A366" s="58" t="s">
        <v>1284</v>
      </c>
      <c r="B366" s="7">
        <v>0</v>
      </c>
      <c r="C366" s="7">
        <v>0</v>
      </c>
      <c r="D366" s="7">
        <v>0</v>
      </c>
      <c r="E366" s="7">
        <v>0</v>
      </c>
      <c r="F366" s="7">
        <v>0</v>
      </c>
      <c r="G366" s="7">
        <v>10000000</v>
      </c>
      <c r="H366" s="7">
        <v>10000000</v>
      </c>
    </row>
    <row r="367" spans="1:8">
      <c r="A367" s="58" t="s">
        <v>811</v>
      </c>
      <c r="B367" s="7">
        <v>10000000</v>
      </c>
      <c r="C367" s="7">
        <v>-1616727.45</v>
      </c>
      <c r="D367" s="7">
        <v>8383272.5499999998</v>
      </c>
      <c r="E367" s="7">
        <v>0</v>
      </c>
      <c r="F367" s="7">
        <v>8383272.5499999998</v>
      </c>
      <c r="G367" s="7">
        <v>1000000</v>
      </c>
      <c r="H367" s="7">
        <v>9383272.5500000007</v>
      </c>
    </row>
    <row r="368" spans="1:8">
      <c r="A368" s="58" t="s">
        <v>754</v>
      </c>
      <c r="B368" s="7">
        <v>9358132</v>
      </c>
      <c r="C368" s="7">
        <v>0</v>
      </c>
      <c r="D368" s="7">
        <v>9358132</v>
      </c>
      <c r="E368" s="7">
        <v>0</v>
      </c>
      <c r="F368" s="7">
        <v>9358132</v>
      </c>
      <c r="G368" s="7">
        <v>0</v>
      </c>
      <c r="H368" s="7">
        <v>9358132</v>
      </c>
    </row>
    <row r="369" spans="1:8">
      <c r="A369" s="58" t="s">
        <v>1276</v>
      </c>
      <c r="B369" s="7">
        <v>0</v>
      </c>
      <c r="C369" s="7">
        <v>0</v>
      </c>
      <c r="D369" s="7">
        <v>0</v>
      </c>
      <c r="E369" s="7">
        <v>0</v>
      </c>
      <c r="F369" s="7">
        <v>0</v>
      </c>
      <c r="G369" s="7">
        <v>9067254.6400000006</v>
      </c>
      <c r="H369" s="7">
        <v>9067254.6400000006</v>
      </c>
    </row>
    <row r="370" spans="1:8">
      <c r="A370" s="58" t="s">
        <v>911</v>
      </c>
      <c r="B370" s="7">
        <v>2000000</v>
      </c>
      <c r="C370" s="7">
        <v>0</v>
      </c>
      <c r="D370" s="7">
        <v>2000000</v>
      </c>
      <c r="E370" s="7">
        <v>0</v>
      </c>
      <c r="F370" s="7">
        <v>2000000</v>
      </c>
      <c r="G370" s="7">
        <v>7000000</v>
      </c>
      <c r="H370" s="7">
        <v>9000000</v>
      </c>
    </row>
    <row r="371" spans="1:8">
      <c r="A371" s="58" t="s">
        <v>672</v>
      </c>
      <c r="B371" s="7">
        <v>8000000</v>
      </c>
      <c r="C371" s="7">
        <v>0</v>
      </c>
      <c r="D371" s="7">
        <v>8000000</v>
      </c>
      <c r="E371" s="7">
        <v>3361316</v>
      </c>
      <c r="F371" s="7">
        <v>4638684</v>
      </c>
      <c r="G371" s="7">
        <v>4000000</v>
      </c>
      <c r="H371" s="7">
        <v>8638684</v>
      </c>
    </row>
    <row r="372" spans="1:8">
      <c r="A372" s="58" t="s">
        <v>665</v>
      </c>
      <c r="B372" s="7">
        <v>9489382.0599999987</v>
      </c>
      <c r="C372" s="7">
        <v>-3536845.93</v>
      </c>
      <c r="D372" s="7">
        <v>5952536.1300000008</v>
      </c>
      <c r="E372" s="7">
        <v>202131.65</v>
      </c>
      <c r="F372" s="7">
        <v>5750404.4800000004</v>
      </c>
      <c r="G372" s="7">
        <v>2320426.79</v>
      </c>
      <c r="H372" s="7">
        <v>8070831.2700000005</v>
      </c>
    </row>
    <row r="373" spans="1:8">
      <c r="A373" s="58" t="s">
        <v>691</v>
      </c>
      <c r="B373" s="7">
        <v>8552679.4100000001</v>
      </c>
      <c r="C373" s="7">
        <v>-6717.75</v>
      </c>
      <c r="D373" s="7">
        <v>8545961.6600000001</v>
      </c>
      <c r="E373" s="7">
        <v>3071174.93</v>
      </c>
      <c r="F373" s="7">
        <v>5474786.7300000004</v>
      </c>
      <c r="G373" s="7">
        <v>2481521</v>
      </c>
      <c r="H373" s="7">
        <v>7956307.7300000004</v>
      </c>
    </row>
    <row r="374" spans="1:8">
      <c r="A374" s="58" t="s">
        <v>659</v>
      </c>
      <c r="B374" s="7">
        <v>6000000</v>
      </c>
      <c r="C374" s="7">
        <v>0</v>
      </c>
      <c r="D374" s="7">
        <v>6000000</v>
      </c>
      <c r="E374" s="7">
        <v>0</v>
      </c>
      <c r="F374" s="7">
        <v>6000000</v>
      </c>
      <c r="G374" s="7">
        <v>1500000</v>
      </c>
      <c r="H374" s="7">
        <v>7500000</v>
      </c>
    </row>
    <row r="375" spans="1:8">
      <c r="A375" s="58" t="s">
        <v>714</v>
      </c>
      <c r="B375" s="7">
        <v>5573204.5500000007</v>
      </c>
      <c r="C375" s="7">
        <v>-20.41</v>
      </c>
      <c r="D375" s="7">
        <v>5573184.1400000006</v>
      </c>
      <c r="E375" s="7">
        <v>1304942.74</v>
      </c>
      <c r="F375" s="7">
        <v>4268241.4000000004</v>
      </c>
      <c r="G375" s="7">
        <v>2777000.81</v>
      </c>
      <c r="H375" s="7">
        <v>7045242.21</v>
      </c>
    </row>
    <row r="376" spans="1:8">
      <c r="A376" s="58" t="s">
        <v>1252</v>
      </c>
      <c r="B376" s="7">
        <v>0</v>
      </c>
      <c r="C376" s="7">
        <v>0</v>
      </c>
      <c r="D376" s="7">
        <v>0</v>
      </c>
      <c r="E376" s="7">
        <v>0</v>
      </c>
      <c r="F376" s="7">
        <v>0</v>
      </c>
      <c r="G376" s="7">
        <v>7000000</v>
      </c>
      <c r="H376" s="7">
        <v>7000000</v>
      </c>
    </row>
    <row r="377" spans="1:8">
      <c r="A377" s="58" t="s">
        <v>744</v>
      </c>
      <c r="B377" s="7">
        <v>7000000</v>
      </c>
      <c r="C377" s="7">
        <v>0</v>
      </c>
      <c r="D377" s="7">
        <v>7000000</v>
      </c>
      <c r="E377" s="7">
        <v>0</v>
      </c>
      <c r="F377" s="7">
        <v>7000000</v>
      </c>
      <c r="G377" s="7">
        <v>0</v>
      </c>
      <c r="H377" s="7">
        <v>7000000</v>
      </c>
    </row>
    <row r="378" spans="1:8">
      <c r="A378" s="58" t="s">
        <v>656</v>
      </c>
      <c r="B378" s="7">
        <v>5904695.8200000003</v>
      </c>
      <c r="C378" s="7">
        <v>-64000</v>
      </c>
      <c r="D378" s="7">
        <v>5840695.8200000003</v>
      </c>
      <c r="E378" s="7">
        <v>827973.12</v>
      </c>
      <c r="F378" s="7">
        <v>5012722.6999999993</v>
      </c>
      <c r="G378" s="7">
        <v>1944462.4</v>
      </c>
      <c r="H378" s="7">
        <v>6957185.0999999996</v>
      </c>
    </row>
    <row r="379" spans="1:8">
      <c r="A379" s="58" t="s">
        <v>702</v>
      </c>
      <c r="B379" s="7">
        <v>6800466</v>
      </c>
      <c r="C379" s="7">
        <v>0</v>
      </c>
      <c r="D379" s="7">
        <v>6800466</v>
      </c>
      <c r="E379" s="7">
        <v>75166.73</v>
      </c>
      <c r="F379" s="7">
        <v>6725299.2699999996</v>
      </c>
      <c r="G379" s="7">
        <v>0</v>
      </c>
      <c r="H379" s="7">
        <v>6725299.2699999996</v>
      </c>
    </row>
    <row r="380" spans="1:8">
      <c r="A380" s="58" t="s">
        <v>713</v>
      </c>
      <c r="B380" s="7">
        <v>4500000</v>
      </c>
      <c r="C380" s="7">
        <v>0</v>
      </c>
      <c r="D380" s="7">
        <v>4500000</v>
      </c>
      <c r="E380" s="7">
        <v>4500000</v>
      </c>
      <c r="F380" s="7">
        <v>0</v>
      </c>
      <c r="G380" s="7">
        <v>6688344.8399999999</v>
      </c>
      <c r="H380" s="7">
        <v>6688344.8399999999</v>
      </c>
    </row>
    <row r="381" spans="1:8">
      <c r="A381" s="58" t="s">
        <v>676</v>
      </c>
      <c r="B381" s="7">
        <v>6000000</v>
      </c>
      <c r="C381" s="7">
        <v>0</v>
      </c>
      <c r="D381" s="7">
        <v>6000000</v>
      </c>
      <c r="E381" s="7">
        <v>0</v>
      </c>
      <c r="F381" s="7">
        <v>6000000</v>
      </c>
      <c r="G381" s="7">
        <v>0</v>
      </c>
      <c r="H381" s="7">
        <v>6000000</v>
      </c>
    </row>
    <row r="382" spans="1:8">
      <c r="A382" s="58" t="s">
        <v>937</v>
      </c>
      <c r="B382" s="7">
        <v>4400000</v>
      </c>
      <c r="C382" s="7">
        <v>0</v>
      </c>
      <c r="D382" s="7">
        <v>4400000</v>
      </c>
      <c r="E382" s="7">
        <v>3532976</v>
      </c>
      <c r="F382" s="7">
        <v>867024</v>
      </c>
      <c r="G382" s="7">
        <v>4800000</v>
      </c>
      <c r="H382" s="7">
        <v>5667024</v>
      </c>
    </row>
    <row r="383" spans="1:8">
      <c r="A383" s="58" t="s">
        <v>888</v>
      </c>
      <c r="B383" s="7">
        <v>16051131.24</v>
      </c>
      <c r="C383" s="7">
        <v>0</v>
      </c>
      <c r="D383" s="7">
        <v>16051131.24</v>
      </c>
      <c r="E383" s="7">
        <v>16051130</v>
      </c>
      <c r="F383" s="7">
        <v>1.24</v>
      </c>
      <c r="G383" s="7">
        <v>5169131.54</v>
      </c>
      <c r="H383" s="7">
        <v>5169132.78</v>
      </c>
    </row>
    <row r="384" spans="1:8">
      <c r="A384" s="58" t="s">
        <v>889</v>
      </c>
      <c r="B384" s="7">
        <v>2920002</v>
      </c>
      <c r="C384" s="7">
        <v>-182247.31</v>
      </c>
      <c r="D384" s="7">
        <v>2737754.69</v>
      </c>
      <c r="E384" s="7">
        <v>0</v>
      </c>
      <c r="F384" s="7">
        <v>2737754.69</v>
      </c>
      <c r="G384" s="7">
        <v>2407574.88</v>
      </c>
      <c r="H384" s="7">
        <v>5145329.57</v>
      </c>
    </row>
    <row r="385" spans="1:8">
      <c r="A385" s="58" t="s">
        <v>1251</v>
      </c>
      <c r="B385" s="7">
        <v>0</v>
      </c>
      <c r="C385" s="7">
        <v>0</v>
      </c>
      <c r="D385" s="7">
        <v>0</v>
      </c>
      <c r="E385" s="7">
        <v>0</v>
      </c>
      <c r="F385" s="7">
        <v>0</v>
      </c>
      <c r="G385" s="7">
        <v>5000000</v>
      </c>
      <c r="H385" s="7">
        <v>5000000</v>
      </c>
    </row>
    <row r="386" spans="1:8">
      <c r="A386" s="58" t="s">
        <v>914</v>
      </c>
      <c r="B386" s="7">
        <v>5000000</v>
      </c>
      <c r="C386" s="7">
        <v>0</v>
      </c>
      <c r="D386" s="7">
        <v>5000000</v>
      </c>
      <c r="E386" s="7">
        <v>0</v>
      </c>
      <c r="F386" s="7">
        <v>5000000</v>
      </c>
      <c r="G386" s="7">
        <v>0</v>
      </c>
      <c r="H386" s="7">
        <v>5000000</v>
      </c>
    </row>
    <row r="387" spans="1:8">
      <c r="A387" s="58" t="s">
        <v>928</v>
      </c>
      <c r="B387" s="7">
        <v>5000000</v>
      </c>
      <c r="C387" s="7">
        <v>0</v>
      </c>
      <c r="D387" s="7">
        <v>5000000</v>
      </c>
      <c r="E387" s="7">
        <v>0</v>
      </c>
      <c r="F387" s="7">
        <v>5000000</v>
      </c>
      <c r="G387" s="7">
        <v>0</v>
      </c>
      <c r="H387" s="7">
        <v>5000000</v>
      </c>
    </row>
    <row r="388" spans="1:8">
      <c r="A388" s="58" t="s">
        <v>1273</v>
      </c>
      <c r="B388" s="7">
        <v>0</v>
      </c>
      <c r="C388" s="7">
        <v>0</v>
      </c>
      <c r="D388" s="7">
        <v>0</v>
      </c>
      <c r="E388" s="7">
        <v>0</v>
      </c>
      <c r="F388" s="7">
        <v>0</v>
      </c>
      <c r="G388" s="7">
        <v>5000000</v>
      </c>
      <c r="H388" s="7">
        <v>5000000</v>
      </c>
    </row>
    <row r="389" spans="1:8">
      <c r="A389" s="58" t="s">
        <v>1275</v>
      </c>
      <c r="B389" s="7">
        <v>0</v>
      </c>
      <c r="C389" s="7">
        <v>0</v>
      </c>
      <c r="D389" s="7">
        <v>0</v>
      </c>
      <c r="E389" s="7">
        <v>0</v>
      </c>
      <c r="F389" s="7">
        <v>0</v>
      </c>
      <c r="G389" s="7">
        <v>5000000</v>
      </c>
      <c r="H389" s="7">
        <v>5000000</v>
      </c>
    </row>
    <row r="390" spans="1:8">
      <c r="A390" s="58" t="s">
        <v>938</v>
      </c>
      <c r="B390" s="7">
        <v>2000000</v>
      </c>
      <c r="C390" s="7">
        <v>0</v>
      </c>
      <c r="D390" s="7">
        <v>2000000</v>
      </c>
      <c r="E390" s="7">
        <v>0</v>
      </c>
      <c r="F390" s="7">
        <v>2000000</v>
      </c>
      <c r="G390" s="7">
        <v>3000000</v>
      </c>
      <c r="H390" s="7">
        <v>5000000</v>
      </c>
    </row>
    <row r="391" spans="1:8">
      <c r="A391" s="58" t="s">
        <v>1289</v>
      </c>
      <c r="B391" s="7">
        <v>0</v>
      </c>
      <c r="C391" s="7">
        <v>0</v>
      </c>
      <c r="D391" s="7">
        <v>0</v>
      </c>
      <c r="E391" s="7">
        <v>0</v>
      </c>
      <c r="F391" s="7">
        <v>0</v>
      </c>
      <c r="G391" s="7">
        <v>5000000</v>
      </c>
      <c r="H391" s="7">
        <v>5000000</v>
      </c>
    </row>
    <row r="392" spans="1:8">
      <c r="A392" s="58" t="s">
        <v>1030</v>
      </c>
      <c r="B392" s="7">
        <v>0</v>
      </c>
      <c r="C392" s="7">
        <v>0</v>
      </c>
      <c r="D392" s="7">
        <v>0</v>
      </c>
      <c r="E392" s="7">
        <v>0</v>
      </c>
      <c r="F392" s="7">
        <v>0</v>
      </c>
      <c r="G392" s="7">
        <v>4780756.0999999996</v>
      </c>
      <c r="H392" s="7">
        <v>4780756.0999999996</v>
      </c>
    </row>
    <row r="393" spans="1:8">
      <c r="A393" s="58" t="s">
        <v>667</v>
      </c>
      <c r="B393" s="7">
        <v>5480508.3799999999</v>
      </c>
      <c r="C393" s="7">
        <v>0</v>
      </c>
      <c r="D393" s="7">
        <v>5480508.3799999999</v>
      </c>
      <c r="E393" s="7">
        <v>1381681.02</v>
      </c>
      <c r="F393" s="7">
        <v>4098827.36</v>
      </c>
      <c r="G393" s="7">
        <v>539538.30000000005</v>
      </c>
      <c r="H393" s="7">
        <v>4638365.66</v>
      </c>
    </row>
    <row r="394" spans="1:8">
      <c r="A394" s="58" t="s">
        <v>805</v>
      </c>
      <c r="B394" s="7">
        <v>9099433.9600000009</v>
      </c>
      <c r="C394" s="7">
        <v>-3827942.16</v>
      </c>
      <c r="D394" s="7">
        <v>5271491.8</v>
      </c>
      <c r="E394" s="7">
        <v>670872.91</v>
      </c>
      <c r="F394" s="7">
        <v>4600618.8899999997</v>
      </c>
      <c r="G394" s="7">
        <v>0</v>
      </c>
      <c r="H394" s="7">
        <v>4600618.8899999997</v>
      </c>
    </row>
    <row r="395" spans="1:8">
      <c r="A395" s="58" t="s">
        <v>737</v>
      </c>
      <c r="B395" s="7">
        <v>4500000</v>
      </c>
      <c r="C395" s="7">
        <v>0</v>
      </c>
      <c r="D395" s="7">
        <v>4500000</v>
      </c>
      <c r="E395" s="7">
        <v>0</v>
      </c>
      <c r="F395" s="7">
        <v>4500000</v>
      </c>
      <c r="G395" s="7">
        <v>0</v>
      </c>
      <c r="H395" s="7">
        <v>4500000</v>
      </c>
    </row>
    <row r="396" spans="1:8">
      <c r="A396" s="58" t="s">
        <v>718</v>
      </c>
      <c r="B396" s="7">
        <v>4673587.49</v>
      </c>
      <c r="C396" s="7">
        <v>0</v>
      </c>
      <c r="D396" s="7">
        <v>4673587.49</v>
      </c>
      <c r="E396" s="7">
        <v>898676.08000000007</v>
      </c>
      <c r="F396" s="7">
        <v>3774911.41</v>
      </c>
      <c r="G396" s="7">
        <v>720825.14</v>
      </c>
      <c r="H396" s="7">
        <v>4495736.55</v>
      </c>
    </row>
    <row r="397" spans="1:8">
      <c r="A397" s="58" t="s">
        <v>945</v>
      </c>
      <c r="B397" s="7">
        <v>667000</v>
      </c>
      <c r="C397" s="7">
        <v>0</v>
      </c>
      <c r="D397" s="7">
        <v>667000</v>
      </c>
      <c r="E397" s="7">
        <v>0</v>
      </c>
      <c r="F397" s="7">
        <v>667000</v>
      </c>
      <c r="G397" s="7">
        <v>3460396</v>
      </c>
      <c r="H397" s="7">
        <v>4127396</v>
      </c>
    </row>
    <row r="398" spans="1:8">
      <c r="A398" s="58" t="s">
        <v>907</v>
      </c>
      <c r="B398" s="7">
        <v>12000000</v>
      </c>
      <c r="C398" s="7">
        <v>0</v>
      </c>
      <c r="D398" s="7">
        <v>12000000</v>
      </c>
      <c r="E398" s="7">
        <v>12000000</v>
      </c>
      <c r="F398" s="7">
        <v>0</v>
      </c>
      <c r="G398" s="7">
        <v>4000000</v>
      </c>
      <c r="H398" s="7">
        <v>4000000</v>
      </c>
    </row>
    <row r="399" spans="1:8">
      <c r="A399" s="58" t="s">
        <v>1269</v>
      </c>
      <c r="B399" s="7">
        <v>0</v>
      </c>
      <c r="C399" s="7">
        <v>0</v>
      </c>
      <c r="D399" s="7">
        <v>0</v>
      </c>
      <c r="E399" s="7">
        <v>0</v>
      </c>
      <c r="F399" s="7">
        <v>0</v>
      </c>
      <c r="G399" s="7">
        <v>4000000</v>
      </c>
      <c r="H399" s="7">
        <v>4000000</v>
      </c>
    </row>
    <row r="400" spans="1:8">
      <c r="A400" s="58" t="s">
        <v>810</v>
      </c>
      <c r="B400" s="7">
        <v>5000000</v>
      </c>
      <c r="C400" s="7">
        <v>0</v>
      </c>
      <c r="D400" s="7">
        <v>5000000</v>
      </c>
      <c r="E400" s="7">
        <v>1000000</v>
      </c>
      <c r="F400" s="7">
        <v>4000000</v>
      </c>
      <c r="G400" s="7">
        <v>0</v>
      </c>
      <c r="H400" s="7">
        <v>4000000</v>
      </c>
    </row>
    <row r="401" spans="1:8">
      <c r="A401" s="58" t="s">
        <v>899</v>
      </c>
      <c r="B401" s="7">
        <v>6599374.7000000002</v>
      </c>
      <c r="C401" s="7">
        <v>0</v>
      </c>
      <c r="D401" s="7">
        <v>6599374.7000000002</v>
      </c>
      <c r="E401" s="7">
        <v>2882414.95</v>
      </c>
      <c r="F401" s="7">
        <v>3716959.75</v>
      </c>
      <c r="G401" s="7">
        <v>0</v>
      </c>
      <c r="H401" s="7">
        <v>3716959.75</v>
      </c>
    </row>
    <row r="402" spans="1:8">
      <c r="A402" s="58" t="s">
        <v>735</v>
      </c>
      <c r="B402" s="7">
        <v>5376399.3300000001</v>
      </c>
      <c r="C402" s="7">
        <v>0</v>
      </c>
      <c r="D402" s="7">
        <v>5376399.3300000001</v>
      </c>
      <c r="E402" s="7">
        <v>2550746.2400000002</v>
      </c>
      <c r="F402" s="7">
        <v>2825653.09</v>
      </c>
      <c r="G402" s="7">
        <v>828487.68000000005</v>
      </c>
      <c r="H402" s="7">
        <v>3654140.77</v>
      </c>
    </row>
    <row r="403" spans="1:8">
      <c r="A403" s="58" t="s">
        <v>745</v>
      </c>
      <c r="B403" s="7">
        <v>8181208.7800000003</v>
      </c>
      <c r="C403" s="7">
        <v>0</v>
      </c>
      <c r="D403" s="7">
        <v>8181208.7800000003</v>
      </c>
      <c r="E403" s="7">
        <v>8181208.7800000003</v>
      </c>
      <c r="F403" s="7">
        <v>0</v>
      </c>
      <c r="G403" s="7">
        <v>3449140.98</v>
      </c>
      <c r="H403" s="7">
        <v>3449140.98</v>
      </c>
    </row>
    <row r="404" spans="1:8">
      <c r="A404" s="58" t="s">
        <v>1023</v>
      </c>
      <c r="B404" s="7">
        <v>0</v>
      </c>
      <c r="C404" s="7">
        <v>0</v>
      </c>
      <c r="D404" s="7">
        <v>0</v>
      </c>
      <c r="E404" s="7">
        <v>0</v>
      </c>
      <c r="F404" s="7">
        <v>0</v>
      </c>
      <c r="G404" s="7">
        <v>3308182</v>
      </c>
      <c r="H404" s="7">
        <v>3308182</v>
      </c>
    </row>
    <row r="405" spans="1:8">
      <c r="A405" s="58" t="s">
        <v>896</v>
      </c>
      <c r="B405" s="7">
        <v>6812516.9400000004</v>
      </c>
      <c r="C405" s="7">
        <v>0</v>
      </c>
      <c r="D405" s="7">
        <v>6812516.9400000004</v>
      </c>
      <c r="E405" s="7">
        <v>3542374.85</v>
      </c>
      <c r="F405" s="7">
        <v>3270142.09</v>
      </c>
      <c r="G405" s="7">
        <v>0</v>
      </c>
      <c r="H405" s="7">
        <v>3270142.09</v>
      </c>
    </row>
    <row r="406" spans="1:8">
      <c r="A406" s="58" t="s">
        <v>724</v>
      </c>
      <c r="B406" s="7">
        <v>3035473.12</v>
      </c>
      <c r="C406" s="7">
        <v>-188298</v>
      </c>
      <c r="D406" s="7">
        <v>2847175.12</v>
      </c>
      <c r="E406" s="7">
        <v>862447.49</v>
      </c>
      <c r="F406" s="7">
        <v>1984727.63</v>
      </c>
      <c r="G406" s="7">
        <v>1083211</v>
      </c>
      <c r="H406" s="7">
        <v>3067938.63</v>
      </c>
    </row>
    <row r="407" spans="1:8">
      <c r="A407" s="58" t="s">
        <v>905</v>
      </c>
      <c r="B407" s="7">
        <v>3000000</v>
      </c>
      <c r="C407" s="7">
        <v>0</v>
      </c>
      <c r="D407" s="7">
        <v>3000000</v>
      </c>
      <c r="E407" s="7">
        <v>0</v>
      </c>
      <c r="F407" s="7">
        <v>3000000</v>
      </c>
      <c r="G407" s="7">
        <v>0</v>
      </c>
      <c r="H407" s="7">
        <v>3000000</v>
      </c>
    </row>
    <row r="408" spans="1:8">
      <c r="A408" s="58" t="s">
        <v>720</v>
      </c>
      <c r="B408" s="7">
        <v>3000000</v>
      </c>
      <c r="C408" s="7">
        <v>0</v>
      </c>
      <c r="D408" s="7">
        <v>3000000</v>
      </c>
      <c r="E408" s="7">
        <v>0</v>
      </c>
      <c r="F408" s="7">
        <v>3000000</v>
      </c>
      <c r="G408" s="7">
        <v>0</v>
      </c>
      <c r="H408" s="7">
        <v>3000000</v>
      </c>
    </row>
    <row r="409" spans="1:8">
      <c r="A409" s="58" t="s">
        <v>1280</v>
      </c>
      <c r="B409" s="7">
        <v>0</v>
      </c>
      <c r="C409" s="7">
        <v>0</v>
      </c>
      <c r="D409" s="7">
        <v>0</v>
      </c>
      <c r="E409" s="7">
        <v>0</v>
      </c>
      <c r="F409" s="7">
        <v>0</v>
      </c>
      <c r="G409" s="7">
        <v>3000000</v>
      </c>
      <c r="H409" s="7">
        <v>3000000</v>
      </c>
    </row>
    <row r="410" spans="1:8">
      <c r="A410" s="58" t="s">
        <v>1282</v>
      </c>
      <c r="B410" s="7">
        <v>0</v>
      </c>
      <c r="C410" s="7">
        <v>0</v>
      </c>
      <c r="D410" s="7">
        <v>0</v>
      </c>
      <c r="E410" s="7">
        <v>0</v>
      </c>
      <c r="F410" s="7">
        <v>0</v>
      </c>
      <c r="G410" s="7">
        <v>3000000</v>
      </c>
      <c r="H410" s="7">
        <v>3000000</v>
      </c>
    </row>
    <row r="411" spans="1:8">
      <c r="A411" s="58" t="s">
        <v>944</v>
      </c>
      <c r="B411" s="7">
        <v>2000000</v>
      </c>
      <c r="C411" s="7">
        <v>0</v>
      </c>
      <c r="D411" s="7">
        <v>2000000</v>
      </c>
      <c r="E411" s="7">
        <v>0</v>
      </c>
      <c r="F411" s="7">
        <v>2000000</v>
      </c>
      <c r="G411" s="7">
        <v>1000000</v>
      </c>
      <c r="H411" s="7">
        <v>3000000</v>
      </c>
    </row>
    <row r="412" spans="1:8">
      <c r="A412" s="58" t="s">
        <v>677</v>
      </c>
      <c r="B412" s="7">
        <v>2731605.24</v>
      </c>
      <c r="C412" s="7">
        <v>0</v>
      </c>
      <c r="D412" s="7">
        <v>2731605.24</v>
      </c>
      <c r="E412" s="7">
        <v>0</v>
      </c>
      <c r="F412" s="7">
        <v>2731605.24</v>
      </c>
      <c r="G412" s="7">
        <v>1.7000000000000002</v>
      </c>
      <c r="H412" s="7">
        <v>2731606.9400000004</v>
      </c>
    </row>
    <row r="413" spans="1:8">
      <c r="A413" s="58" t="s">
        <v>897</v>
      </c>
      <c r="B413" s="7">
        <v>1189401.6000000001</v>
      </c>
      <c r="C413" s="7">
        <v>0</v>
      </c>
      <c r="D413" s="7">
        <v>1189401.6000000001</v>
      </c>
      <c r="E413" s="7">
        <v>0</v>
      </c>
      <c r="F413" s="7">
        <v>1189401.6000000001</v>
      </c>
      <c r="G413" s="7">
        <v>1500000</v>
      </c>
      <c r="H413" s="7">
        <v>2689401.6</v>
      </c>
    </row>
    <row r="414" spans="1:8">
      <c r="A414" s="58" t="s">
        <v>748</v>
      </c>
      <c r="B414" s="7">
        <v>2846760</v>
      </c>
      <c r="C414" s="7">
        <v>-53293.599999999999</v>
      </c>
      <c r="D414" s="7">
        <v>2793466.4</v>
      </c>
      <c r="E414" s="7">
        <v>193806.4</v>
      </c>
      <c r="F414" s="7">
        <v>2599660</v>
      </c>
      <c r="G414" s="7">
        <v>0</v>
      </c>
      <c r="H414" s="7">
        <v>2599660</v>
      </c>
    </row>
    <row r="415" spans="1:8">
      <c r="A415" s="58" t="s">
        <v>813</v>
      </c>
      <c r="B415" s="7">
        <v>1839711.95</v>
      </c>
      <c r="C415" s="7">
        <v>0</v>
      </c>
      <c r="D415" s="7">
        <v>1839711.95</v>
      </c>
      <c r="E415" s="7">
        <v>0</v>
      </c>
      <c r="F415" s="7">
        <v>1839711.95</v>
      </c>
      <c r="G415" s="7">
        <v>733834.34</v>
      </c>
      <c r="H415" s="7">
        <v>2573546.29</v>
      </c>
    </row>
    <row r="416" spans="1:8">
      <c r="A416" s="58" t="s">
        <v>910</v>
      </c>
      <c r="B416" s="7">
        <v>42359380</v>
      </c>
      <c r="C416" s="7">
        <v>0</v>
      </c>
      <c r="D416" s="7">
        <v>42359380</v>
      </c>
      <c r="E416" s="7">
        <v>40000000</v>
      </c>
      <c r="F416" s="7">
        <v>2359380</v>
      </c>
      <c r="G416" s="7">
        <v>0</v>
      </c>
      <c r="H416" s="7">
        <v>2359380</v>
      </c>
    </row>
    <row r="417" spans="1:8">
      <c r="A417" s="58" t="s">
        <v>661</v>
      </c>
      <c r="B417" s="7">
        <v>3840681</v>
      </c>
      <c r="C417" s="7">
        <v>-3840681</v>
      </c>
      <c r="D417" s="7">
        <v>0</v>
      </c>
      <c r="E417" s="7">
        <v>0</v>
      </c>
      <c r="F417" s="7">
        <v>0</v>
      </c>
      <c r="G417" s="7">
        <v>2340681</v>
      </c>
      <c r="H417" s="7">
        <v>2340681</v>
      </c>
    </row>
    <row r="418" spans="1:8">
      <c r="A418" s="58" t="s">
        <v>668</v>
      </c>
      <c r="B418" s="7">
        <v>2997062.52</v>
      </c>
      <c r="C418" s="7">
        <v>-917860.3</v>
      </c>
      <c r="D418" s="7">
        <v>2079202.22</v>
      </c>
      <c r="E418" s="7">
        <v>0</v>
      </c>
      <c r="F418" s="7">
        <v>2079202.22</v>
      </c>
      <c r="G418" s="7">
        <v>0</v>
      </c>
      <c r="H418" s="7">
        <v>2079202.22</v>
      </c>
    </row>
    <row r="419" spans="1:8">
      <c r="A419" s="58" t="s">
        <v>916</v>
      </c>
      <c r="B419" s="7">
        <v>2000000</v>
      </c>
      <c r="C419" s="7">
        <v>0</v>
      </c>
      <c r="D419" s="7">
        <v>2000000</v>
      </c>
      <c r="E419" s="7">
        <v>2000000</v>
      </c>
      <c r="F419" s="7">
        <v>0</v>
      </c>
      <c r="G419" s="7">
        <v>2040000</v>
      </c>
      <c r="H419" s="7">
        <v>2040000</v>
      </c>
    </row>
    <row r="420" spans="1:8">
      <c r="A420" s="58" t="s">
        <v>1255</v>
      </c>
      <c r="B420" s="7">
        <v>0</v>
      </c>
      <c r="C420" s="7">
        <v>0</v>
      </c>
      <c r="D420" s="7">
        <v>0</v>
      </c>
      <c r="E420" s="7">
        <v>0</v>
      </c>
      <c r="F420" s="7">
        <v>0</v>
      </c>
      <c r="G420" s="7">
        <v>2000000</v>
      </c>
      <c r="H420" s="7">
        <v>2000000</v>
      </c>
    </row>
    <row r="421" spans="1:8">
      <c r="A421" s="58" t="s">
        <v>915</v>
      </c>
      <c r="B421" s="7">
        <v>2000000</v>
      </c>
      <c r="C421" s="7">
        <v>0</v>
      </c>
      <c r="D421" s="7">
        <v>2000000</v>
      </c>
      <c r="E421" s="7">
        <v>0</v>
      </c>
      <c r="F421" s="7">
        <v>2000000</v>
      </c>
      <c r="G421" s="7">
        <v>0</v>
      </c>
      <c r="H421" s="7">
        <v>2000000</v>
      </c>
    </row>
    <row r="422" spans="1:8">
      <c r="A422" s="58" t="s">
        <v>670</v>
      </c>
      <c r="B422" s="7">
        <v>1828236.01</v>
      </c>
      <c r="C422" s="7">
        <v>-32037.1</v>
      </c>
      <c r="D422" s="7">
        <v>1796198.91</v>
      </c>
      <c r="E422" s="7">
        <v>0</v>
      </c>
      <c r="F422" s="7">
        <v>1796198.91</v>
      </c>
      <c r="G422" s="7">
        <v>138925.72</v>
      </c>
      <c r="H422" s="7">
        <v>1935124.63</v>
      </c>
    </row>
    <row r="423" spans="1:8">
      <c r="A423" s="58" t="s">
        <v>920</v>
      </c>
      <c r="B423" s="7">
        <v>1735335.26</v>
      </c>
      <c r="C423" s="7">
        <v>0</v>
      </c>
      <c r="D423" s="7">
        <v>1735335.26</v>
      </c>
      <c r="E423" s="7">
        <v>357394.64</v>
      </c>
      <c r="F423" s="7">
        <v>1377940.62</v>
      </c>
      <c r="G423" s="7">
        <v>555888.13</v>
      </c>
      <c r="H423" s="7">
        <v>1933828.75</v>
      </c>
    </row>
    <row r="424" spans="1:8">
      <c r="A424" s="58" t="s">
        <v>700</v>
      </c>
      <c r="B424" s="7">
        <v>1846639.55</v>
      </c>
      <c r="C424" s="7">
        <v>-170000</v>
      </c>
      <c r="D424" s="7">
        <v>1676639.55</v>
      </c>
      <c r="E424" s="7">
        <v>368476.53</v>
      </c>
      <c r="F424" s="7">
        <v>1308163.02</v>
      </c>
      <c r="G424" s="7">
        <v>500000</v>
      </c>
      <c r="H424" s="7">
        <v>1808163.02</v>
      </c>
    </row>
    <row r="425" spans="1:8">
      <c r="A425" s="58" t="s">
        <v>722</v>
      </c>
      <c r="B425" s="7">
        <v>2276000.7400000002</v>
      </c>
      <c r="C425" s="7">
        <v>-425996.74</v>
      </c>
      <c r="D425" s="7">
        <v>1850004</v>
      </c>
      <c r="E425" s="7">
        <v>215804</v>
      </c>
      <c r="F425" s="7">
        <v>1634200</v>
      </c>
      <c r="G425" s="7">
        <v>0</v>
      </c>
      <c r="H425" s="7">
        <v>1634200</v>
      </c>
    </row>
    <row r="426" spans="1:8">
      <c r="A426" s="58" t="s">
        <v>1253</v>
      </c>
      <c r="B426" s="7">
        <v>0</v>
      </c>
      <c r="C426" s="7">
        <v>0</v>
      </c>
      <c r="D426" s="7">
        <v>0</v>
      </c>
      <c r="E426" s="7">
        <v>0</v>
      </c>
      <c r="F426" s="7">
        <v>0</v>
      </c>
      <c r="G426" s="7">
        <v>1500000</v>
      </c>
      <c r="H426" s="7">
        <v>1500000</v>
      </c>
    </row>
    <row r="427" spans="1:8">
      <c r="A427" s="58" t="s">
        <v>1260</v>
      </c>
      <c r="B427" s="7">
        <v>0</v>
      </c>
      <c r="C427" s="7">
        <v>0</v>
      </c>
      <c r="D427" s="7">
        <v>0</v>
      </c>
      <c r="E427" s="7">
        <v>0</v>
      </c>
      <c r="F427" s="7">
        <v>0</v>
      </c>
      <c r="G427" s="7">
        <v>1454702.01</v>
      </c>
      <c r="H427" s="7">
        <v>1454702.01</v>
      </c>
    </row>
    <row r="428" spans="1:8">
      <c r="A428" s="58" t="s">
        <v>688</v>
      </c>
      <c r="B428" s="7">
        <v>1447999.86</v>
      </c>
      <c r="C428" s="7">
        <v>0</v>
      </c>
      <c r="D428" s="7">
        <v>1447999.86</v>
      </c>
      <c r="E428" s="7">
        <v>0</v>
      </c>
      <c r="F428" s="7">
        <v>1447999.86</v>
      </c>
      <c r="G428" s="7">
        <v>0</v>
      </c>
      <c r="H428" s="7">
        <v>1447999.86</v>
      </c>
    </row>
    <row r="429" spans="1:8">
      <c r="A429" s="58" t="s">
        <v>755</v>
      </c>
      <c r="B429" s="7">
        <v>669295.56000000006</v>
      </c>
      <c r="C429" s="7">
        <v>-17719.28</v>
      </c>
      <c r="D429" s="7">
        <v>651576.28</v>
      </c>
      <c r="E429" s="7">
        <v>259921.36</v>
      </c>
      <c r="F429" s="7">
        <v>391654.92</v>
      </c>
      <c r="G429" s="7">
        <v>1035129.4</v>
      </c>
      <c r="H429" s="7">
        <v>1426784.32</v>
      </c>
    </row>
    <row r="430" spans="1:8">
      <c r="A430" s="58" t="s">
        <v>936</v>
      </c>
      <c r="B430" s="7">
        <v>1500000</v>
      </c>
      <c r="C430" s="7">
        <v>0</v>
      </c>
      <c r="D430" s="7">
        <v>1500000</v>
      </c>
      <c r="E430" s="7">
        <v>450000</v>
      </c>
      <c r="F430" s="7">
        <v>1050000</v>
      </c>
      <c r="G430" s="7">
        <v>0</v>
      </c>
      <c r="H430" s="7">
        <v>1050000</v>
      </c>
    </row>
    <row r="431" spans="1:8">
      <c r="A431" s="58" t="s">
        <v>1243</v>
      </c>
      <c r="B431" s="7">
        <v>0</v>
      </c>
      <c r="C431" s="7">
        <v>0</v>
      </c>
      <c r="D431" s="7">
        <v>0</v>
      </c>
      <c r="E431" s="7">
        <v>0</v>
      </c>
      <c r="F431" s="7">
        <v>0</v>
      </c>
      <c r="G431" s="7">
        <v>1000000</v>
      </c>
      <c r="H431" s="7">
        <v>1000000</v>
      </c>
    </row>
    <row r="432" spans="1:8">
      <c r="A432" s="58" t="s">
        <v>1249</v>
      </c>
      <c r="B432" s="7">
        <v>0</v>
      </c>
      <c r="C432" s="7">
        <v>0</v>
      </c>
      <c r="D432" s="7">
        <v>0</v>
      </c>
      <c r="E432" s="7">
        <v>0</v>
      </c>
      <c r="F432" s="7">
        <v>0</v>
      </c>
      <c r="G432" s="7">
        <v>1000000</v>
      </c>
      <c r="H432" s="7">
        <v>1000000</v>
      </c>
    </row>
    <row r="433" spans="1:8">
      <c r="A433" s="58" t="s">
        <v>814</v>
      </c>
      <c r="B433" s="7">
        <v>1000000</v>
      </c>
      <c r="C433" s="7">
        <v>0</v>
      </c>
      <c r="D433" s="7">
        <v>1000000</v>
      </c>
      <c r="E433" s="7">
        <v>1000000</v>
      </c>
      <c r="F433" s="7">
        <v>0</v>
      </c>
      <c r="G433" s="7">
        <v>1000000</v>
      </c>
      <c r="H433" s="7">
        <v>1000000</v>
      </c>
    </row>
    <row r="434" spans="1:8">
      <c r="A434" s="58" t="s">
        <v>1258</v>
      </c>
      <c r="B434" s="7">
        <v>0</v>
      </c>
      <c r="C434" s="7">
        <v>0</v>
      </c>
      <c r="D434" s="7">
        <v>0</v>
      </c>
      <c r="E434" s="7">
        <v>0</v>
      </c>
      <c r="F434" s="7">
        <v>0</v>
      </c>
      <c r="G434" s="7">
        <v>1000000</v>
      </c>
      <c r="H434" s="7">
        <v>1000000</v>
      </c>
    </row>
    <row r="435" spans="1:8">
      <c r="A435" s="58" t="s">
        <v>1292</v>
      </c>
      <c r="B435" s="7">
        <v>0</v>
      </c>
      <c r="C435" s="7">
        <v>0</v>
      </c>
      <c r="D435" s="7">
        <v>0</v>
      </c>
      <c r="E435" s="7">
        <v>0</v>
      </c>
      <c r="F435" s="7">
        <v>0</v>
      </c>
      <c r="G435" s="7">
        <v>1000000</v>
      </c>
      <c r="H435" s="7">
        <v>1000000</v>
      </c>
    </row>
    <row r="436" spans="1:8">
      <c r="A436" s="58" t="s">
        <v>890</v>
      </c>
      <c r="B436" s="7">
        <v>724979.43</v>
      </c>
      <c r="C436" s="7">
        <v>0</v>
      </c>
      <c r="D436" s="7">
        <v>724979.43</v>
      </c>
      <c r="E436" s="7">
        <v>0</v>
      </c>
      <c r="F436" s="7">
        <v>724979.43</v>
      </c>
      <c r="G436" s="7">
        <v>200079</v>
      </c>
      <c r="H436" s="7">
        <v>925058.43</v>
      </c>
    </row>
    <row r="437" spans="1:8">
      <c r="A437" s="58" t="s">
        <v>941</v>
      </c>
      <c r="B437" s="7">
        <v>1143997.5900000001</v>
      </c>
      <c r="C437" s="7">
        <v>-100000</v>
      </c>
      <c r="D437" s="7">
        <v>1043997.59</v>
      </c>
      <c r="E437" s="7">
        <v>306931.59000000003</v>
      </c>
      <c r="F437" s="7">
        <v>737066</v>
      </c>
      <c r="G437" s="7">
        <v>180002</v>
      </c>
      <c r="H437" s="7">
        <v>917068</v>
      </c>
    </row>
    <row r="438" spans="1:8">
      <c r="A438" s="58" t="s">
        <v>731</v>
      </c>
      <c r="B438" s="7">
        <v>848346.17</v>
      </c>
      <c r="C438" s="7">
        <v>0</v>
      </c>
      <c r="D438" s="7">
        <v>848346.17</v>
      </c>
      <c r="E438" s="7">
        <v>0</v>
      </c>
      <c r="F438" s="7">
        <v>848346.17</v>
      </c>
      <c r="G438" s="7">
        <v>0</v>
      </c>
      <c r="H438" s="7">
        <v>848346.17</v>
      </c>
    </row>
    <row r="439" spans="1:8">
      <c r="A439" s="58" t="s">
        <v>1281</v>
      </c>
      <c r="B439" s="7">
        <v>0</v>
      </c>
      <c r="C439" s="7">
        <v>0</v>
      </c>
      <c r="D439" s="7">
        <v>0</v>
      </c>
      <c r="E439" s="7">
        <v>0</v>
      </c>
      <c r="F439" s="7">
        <v>0</v>
      </c>
      <c r="G439" s="7">
        <v>800000</v>
      </c>
      <c r="H439" s="7">
        <v>800000</v>
      </c>
    </row>
    <row r="440" spans="1:8">
      <c r="A440" s="58" t="s">
        <v>716</v>
      </c>
      <c r="B440" s="7">
        <v>611185.15</v>
      </c>
      <c r="C440" s="7">
        <v>-247597</v>
      </c>
      <c r="D440" s="7">
        <v>363588.15</v>
      </c>
      <c r="E440" s="7">
        <v>253249.2</v>
      </c>
      <c r="F440" s="7">
        <v>110338.95</v>
      </c>
      <c r="G440" s="7">
        <v>648692.54</v>
      </c>
      <c r="H440" s="7">
        <v>759031.49</v>
      </c>
    </row>
    <row r="441" spans="1:8">
      <c r="A441" s="58" t="s">
        <v>658</v>
      </c>
      <c r="B441" s="7">
        <v>742613.22</v>
      </c>
      <c r="C441" s="7">
        <v>-0.02</v>
      </c>
      <c r="D441" s="7">
        <v>742613.2</v>
      </c>
      <c r="E441" s="7">
        <v>740906.68</v>
      </c>
      <c r="F441" s="7">
        <v>1706.52</v>
      </c>
      <c r="G441" s="7">
        <v>741333.31</v>
      </c>
      <c r="H441" s="7">
        <v>743039.83</v>
      </c>
    </row>
    <row r="442" spans="1:8">
      <c r="A442" s="58" t="s">
        <v>913</v>
      </c>
      <c r="B442" s="7">
        <v>778364.82</v>
      </c>
      <c r="C442" s="7">
        <v>0</v>
      </c>
      <c r="D442" s="7">
        <v>778364.82</v>
      </c>
      <c r="E442" s="7">
        <v>44400</v>
      </c>
      <c r="F442" s="7">
        <v>733964.82</v>
      </c>
      <c r="G442" s="7">
        <v>0</v>
      </c>
      <c r="H442" s="7">
        <v>733964.82</v>
      </c>
    </row>
    <row r="443" spans="1:8">
      <c r="A443" s="58" t="s">
        <v>902</v>
      </c>
      <c r="B443" s="7">
        <v>617251.51</v>
      </c>
      <c r="C443" s="7">
        <v>0</v>
      </c>
      <c r="D443" s="7">
        <v>617251.51</v>
      </c>
      <c r="E443" s="7">
        <v>0</v>
      </c>
      <c r="F443" s="7">
        <v>617251.51</v>
      </c>
      <c r="G443" s="7">
        <v>0</v>
      </c>
      <c r="H443" s="7">
        <v>617251.51</v>
      </c>
    </row>
    <row r="444" spans="1:8">
      <c r="A444" s="58" t="s">
        <v>887</v>
      </c>
      <c r="B444" s="7">
        <v>500000</v>
      </c>
      <c r="C444" s="7">
        <v>0</v>
      </c>
      <c r="D444" s="7">
        <v>500000</v>
      </c>
      <c r="E444" s="7">
        <v>0</v>
      </c>
      <c r="F444" s="7">
        <v>500000</v>
      </c>
      <c r="G444" s="7">
        <v>0</v>
      </c>
      <c r="H444" s="7">
        <v>500000</v>
      </c>
    </row>
    <row r="445" spans="1:8">
      <c r="A445" s="58" t="s">
        <v>903</v>
      </c>
      <c r="B445" s="7">
        <v>400000</v>
      </c>
      <c r="C445" s="7">
        <v>0</v>
      </c>
      <c r="D445" s="7">
        <v>400000</v>
      </c>
      <c r="E445" s="7">
        <v>0</v>
      </c>
      <c r="F445" s="7">
        <v>400000</v>
      </c>
      <c r="G445" s="7">
        <v>0</v>
      </c>
      <c r="H445" s="7">
        <v>400000</v>
      </c>
    </row>
    <row r="446" spans="1:8">
      <c r="A446" s="58" t="s">
        <v>1291</v>
      </c>
      <c r="B446" s="7">
        <v>0</v>
      </c>
      <c r="C446" s="7">
        <v>0</v>
      </c>
      <c r="D446" s="7">
        <v>0</v>
      </c>
      <c r="E446" s="7">
        <v>0</v>
      </c>
      <c r="F446" s="7">
        <v>0</v>
      </c>
      <c r="G446" s="7">
        <v>250000</v>
      </c>
      <c r="H446" s="7">
        <v>250000</v>
      </c>
    </row>
    <row r="447" spans="1:8">
      <c r="A447" s="58" t="s">
        <v>756</v>
      </c>
      <c r="B447" s="7">
        <v>227042</v>
      </c>
      <c r="C447" s="7">
        <v>0</v>
      </c>
      <c r="D447" s="7">
        <v>227042</v>
      </c>
      <c r="E447" s="7">
        <v>0</v>
      </c>
      <c r="F447" s="7">
        <v>227042</v>
      </c>
      <c r="G447" s="7">
        <v>0</v>
      </c>
      <c r="H447" s="7">
        <v>227042</v>
      </c>
    </row>
    <row r="448" spans="1:8">
      <c r="A448" s="58" t="s">
        <v>690</v>
      </c>
      <c r="B448" s="7">
        <v>990588</v>
      </c>
      <c r="C448" s="7">
        <v>-208825.35</v>
      </c>
      <c r="D448" s="7">
        <v>781762.65</v>
      </c>
      <c r="E448" s="7">
        <v>561162.78</v>
      </c>
      <c r="F448" s="7">
        <v>220599.87</v>
      </c>
      <c r="G448" s="7">
        <v>0</v>
      </c>
      <c r="H448" s="7">
        <v>220599.87</v>
      </c>
    </row>
    <row r="449" spans="1:8">
      <c r="A449" s="58" t="s">
        <v>742</v>
      </c>
      <c r="B449" s="7">
        <v>170472</v>
      </c>
      <c r="C449" s="7">
        <v>0</v>
      </c>
      <c r="D449" s="7">
        <v>170472</v>
      </c>
      <c r="E449" s="7">
        <v>0</v>
      </c>
      <c r="F449" s="7">
        <v>170472</v>
      </c>
      <c r="G449" s="7">
        <v>0</v>
      </c>
      <c r="H449" s="7">
        <v>170472</v>
      </c>
    </row>
    <row r="450" spans="1:8">
      <c r="A450" s="58" t="s">
        <v>815</v>
      </c>
      <c r="B450" s="7">
        <v>200000</v>
      </c>
      <c r="C450" s="7">
        <v>-200000</v>
      </c>
      <c r="D450" s="7">
        <v>0</v>
      </c>
      <c r="E450" s="7">
        <v>0</v>
      </c>
      <c r="F450" s="7">
        <v>0</v>
      </c>
      <c r="G450" s="7">
        <v>107903.8</v>
      </c>
      <c r="H450" s="7">
        <v>107903.8</v>
      </c>
    </row>
    <row r="451" spans="1:8">
      <c r="A451" s="58" t="s">
        <v>918</v>
      </c>
      <c r="B451" s="7">
        <v>106442.52</v>
      </c>
      <c r="C451" s="7">
        <v>0</v>
      </c>
      <c r="D451" s="7">
        <v>106442.52</v>
      </c>
      <c r="E451" s="7">
        <v>0</v>
      </c>
      <c r="F451" s="7">
        <v>106442.52</v>
      </c>
      <c r="G451" s="7">
        <v>0</v>
      </c>
      <c r="H451" s="7">
        <v>106442.52</v>
      </c>
    </row>
    <row r="452" spans="1:8">
      <c r="A452" s="58" t="s">
        <v>698</v>
      </c>
      <c r="B452" s="7">
        <v>100002</v>
      </c>
      <c r="C452" s="7">
        <v>0</v>
      </c>
      <c r="D452" s="7">
        <v>100002</v>
      </c>
      <c r="E452" s="7">
        <v>0</v>
      </c>
      <c r="F452" s="7">
        <v>100002</v>
      </c>
      <c r="G452" s="7">
        <v>0</v>
      </c>
      <c r="H452" s="7">
        <v>100002</v>
      </c>
    </row>
    <row r="453" spans="1:8">
      <c r="A453" s="58" t="s">
        <v>680</v>
      </c>
      <c r="B453" s="7">
        <v>77576.160000000003</v>
      </c>
      <c r="C453" s="7">
        <v>0</v>
      </c>
      <c r="D453" s="7">
        <v>77576.160000000003</v>
      </c>
      <c r="E453" s="7">
        <v>0</v>
      </c>
      <c r="F453" s="7">
        <v>77576.160000000003</v>
      </c>
      <c r="G453" s="7">
        <v>0</v>
      </c>
      <c r="H453" s="7">
        <v>77576.160000000003</v>
      </c>
    </row>
    <row r="454" spans="1:8">
      <c r="A454" s="58" t="s">
        <v>1246</v>
      </c>
      <c r="B454" s="7">
        <v>0</v>
      </c>
      <c r="C454" s="7">
        <v>0</v>
      </c>
      <c r="D454" s="7">
        <v>0</v>
      </c>
      <c r="E454" s="7">
        <v>0</v>
      </c>
      <c r="F454" s="7">
        <v>0</v>
      </c>
      <c r="G454" s="7">
        <v>63042.07</v>
      </c>
      <c r="H454" s="7">
        <v>63042.07</v>
      </c>
    </row>
    <row r="455" spans="1:8">
      <c r="A455" s="58" t="s">
        <v>664</v>
      </c>
      <c r="B455" s="7">
        <v>51823.67</v>
      </c>
      <c r="C455" s="7">
        <v>0</v>
      </c>
      <c r="D455" s="7">
        <v>51823.67</v>
      </c>
      <c r="E455" s="7">
        <v>1176.44</v>
      </c>
      <c r="F455" s="7">
        <v>50647.23</v>
      </c>
      <c r="G455" s="7">
        <v>0</v>
      </c>
      <c r="H455" s="7">
        <v>50647.23</v>
      </c>
    </row>
    <row r="456" spans="1:8">
      <c r="A456" s="58" t="s">
        <v>753</v>
      </c>
      <c r="B456" s="7">
        <v>166414.91</v>
      </c>
      <c r="C456" s="7">
        <v>0</v>
      </c>
      <c r="D456" s="7">
        <v>166414.91</v>
      </c>
      <c r="E456" s="7">
        <v>166414.91</v>
      </c>
      <c r="F456" s="7">
        <v>0</v>
      </c>
      <c r="G456" s="7">
        <v>50000</v>
      </c>
      <c r="H456" s="7">
        <v>50000</v>
      </c>
    </row>
    <row r="457" spans="1:8">
      <c r="A457" s="58" t="s">
        <v>1290</v>
      </c>
      <c r="B457" s="7">
        <v>0</v>
      </c>
      <c r="C457" s="7">
        <v>0</v>
      </c>
      <c r="D457" s="7">
        <v>0</v>
      </c>
      <c r="E457" s="7">
        <v>0</v>
      </c>
      <c r="F457" s="7">
        <v>0</v>
      </c>
      <c r="G457" s="7">
        <v>50000</v>
      </c>
      <c r="H457" s="7">
        <v>50000</v>
      </c>
    </row>
    <row r="458" spans="1:8">
      <c r="A458" s="58" t="s">
        <v>751</v>
      </c>
      <c r="B458" s="7">
        <v>38383.730000000003</v>
      </c>
      <c r="C458" s="7">
        <v>0</v>
      </c>
      <c r="D458" s="7">
        <v>38383.730000000003</v>
      </c>
      <c r="E458" s="7">
        <v>0</v>
      </c>
      <c r="F458" s="7">
        <v>38383.730000000003</v>
      </c>
      <c r="G458" s="7">
        <v>0</v>
      </c>
      <c r="H458" s="7">
        <v>38383.730000000003</v>
      </c>
    </row>
    <row r="459" spans="1:8">
      <c r="A459" s="58" t="s">
        <v>817</v>
      </c>
      <c r="B459" s="7">
        <v>54870</v>
      </c>
      <c r="C459" s="7">
        <v>-20400</v>
      </c>
      <c r="D459" s="7">
        <v>34470</v>
      </c>
      <c r="E459" s="7">
        <v>0</v>
      </c>
      <c r="F459" s="7">
        <v>34470</v>
      </c>
      <c r="G459" s="7">
        <v>0</v>
      </c>
      <c r="H459" s="7">
        <v>34470</v>
      </c>
    </row>
    <row r="460" spans="1:8">
      <c r="A460" s="58" t="s">
        <v>946</v>
      </c>
      <c r="B460" s="7">
        <v>10000</v>
      </c>
      <c r="C460" s="7">
        <v>0</v>
      </c>
      <c r="D460" s="7">
        <v>10000</v>
      </c>
      <c r="E460" s="7">
        <v>0</v>
      </c>
      <c r="F460" s="7">
        <v>10000</v>
      </c>
      <c r="G460" s="7">
        <v>0</v>
      </c>
      <c r="H460" s="7">
        <v>10000</v>
      </c>
    </row>
    <row r="461" spans="1:8">
      <c r="A461" s="58" t="s">
        <v>662</v>
      </c>
      <c r="B461" s="7">
        <v>3621.36</v>
      </c>
      <c r="C461" s="7">
        <v>-722.06</v>
      </c>
      <c r="D461" s="7">
        <v>2899.3</v>
      </c>
      <c r="E461" s="7">
        <v>0</v>
      </c>
      <c r="F461" s="7">
        <v>2899.3</v>
      </c>
      <c r="G461" s="7">
        <v>1367</v>
      </c>
      <c r="H461" s="7">
        <v>4266.3</v>
      </c>
    </row>
    <row r="462" spans="1:8">
      <c r="A462" s="58" t="s">
        <v>892</v>
      </c>
      <c r="B462" s="7">
        <v>802.24</v>
      </c>
      <c r="C462" s="7">
        <v>0</v>
      </c>
      <c r="D462" s="7">
        <v>802.24</v>
      </c>
      <c r="E462" s="7">
        <v>0</v>
      </c>
      <c r="F462" s="7">
        <v>802.24</v>
      </c>
      <c r="G462" s="7">
        <v>200.56</v>
      </c>
      <c r="H462" s="7">
        <v>1002.8</v>
      </c>
    </row>
    <row r="463" spans="1:8">
      <c r="A463" s="58" t="s">
        <v>947</v>
      </c>
      <c r="B463" s="7">
        <v>734</v>
      </c>
      <c r="C463" s="7">
        <v>0</v>
      </c>
      <c r="D463" s="7">
        <v>734</v>
      </c>
      <c r="E463" s="7">
        <v>0</v>
      </c>
      <c r="F463" s="7">
        <v>734</v>
      </c>
      <c r="G463" s="7">
        <v>0</v>
      </c>
      <c r="H463" s="7">
        <v>734</v>
      </c>
    </row>
    <row r="464" spans="1:8">
      <c r="A464" s="58" t="s">
        <v>1002</v>
      </c>
      <c r="B464" s="7">
        <v>0</v>
      </c>
      <c r="C464" s="7">
        <v>0</v>
      </c>
      <c r="D464" s="7">
        <v>0</v>
      </c>
      <c r="E464" s="7">
        <v>0</v>
      </c>
      <c r="F464" s="7">
        <v>0</v>
      </c>
      <c r="G464" s="7">
        <v>210</v>
      </c>
      <c r="H464" s="7">
        <v>210</v>
      </c>
    </row>
    <row r="465" spans="1:8">
      <c r="A465" s="58" t="s">
        <v>678</v>
      </c>
      <c r="B465" s="7">
        <v>63477.73</v>
      </c>
      <c r="C465" s="7">
        <v>-63355.73</v>
      </c>
      <c r="D465" s="7">
        <v>122</v>
      </c>
      <c r="E465" s="7">
        <v>0</v>
      </c>
      <c r="F465" s="7">
        <v>122</v>
      </c>
      <c r="G465" s="7">
        <v>0</v>
      </c>
      <c r="H465" s="7">
        <v>122</v>
      </c>
    </row>
    <row r="466" spans="1:8">
      <c r="A466" s="58" t="s">
        <v>802</v>
      </c>
      <c r="B466" s="7">
        <v>20000050.25</v>
      </c>
      <c r="C466" s="7">
        <v>0</v>
      </c>
      <c r="D466" s="7">
        <v>20000050.25</v>
      </c>
      <c r="E466" s="7">
        <v>19999991.98</v>
      </c>
      <c r="F466" s="7">
        <v>58.269999999999996</v>
      </c>
      <c r="G466" s="7">
        <v>4</v>
      </c>
      <c r="H466" s="7">
        <v>62.269999999999996</v>
      </c>
    </row>
    <row r="467" spans="1:8">
      <c r="A467" s="58" t="s">
        <v>923</v>
      </c>
      <c r="B467" s="7">
        <v>32</v>
      </c>
      <c r="C467" s="7">
        <v>0</v>
      </c>
      <c r="D467" s="7">
        <v>32</v>
      </c>
      <c r="E467" s="7">
        <v>0</v>
      </c>
      <c r="F467" s="7">
        <v>32</v>
      </c>
      <c r="G467" s="7">
        <v>0</v>
      </c>
      <c r="H467" s="7">
        <v>32</v>
      </c>
    </row>
    <row r="468" spans="1:8">
      <c r="A468" s="58" t="s">
        <v>922</v>
      </c>
      <c r="B468" s="7">
        <v>28</v>
      </c>
      <c r="C468" s="7">
        <v>0</v>
      </c>
      <c r="D468" s="7">
        <v>28</v>
      </c>
      <c r="E468" s="7">
        <v>0</v>
      </c>
      <c r="F468" s="7">
        <v>28</v>
      </c>
      <c r="G468" s="7">
        <v>0</v>
      </c>
      <c r="H468" s="7">
        <v>28</v>
      </c>
    </row>
    <row r="469" spans="1:8">
      <c r="A469" s="58" t="s">
        <v>930</v>
      </c>
      <c r="B469" s="7">
        <v>18</v>
      </c>
      <c r="C469" s="7">
        <v>0</v>
      </c>
      <c r="D469" s="7">
        <v>18</v>
      </c>
      <c r="E469" s="7">
        <v>0</v>
      </c>
      <c r="F469" s="7">
        <v>18</v>
      </c>
      <c r="G469" s="7">
        <v>2</v>
      </c>
      <c r="H469" s="7">
        <v>20</v>
      </c>
    </row>
    <row r="470" spans="1:8">
      <c r="A470" s="58" t="s">
        <v>900</v>
      </c>
      <c r="B470" s="7">
        <v>18</v>
      </c>
      <c r="C470" s="7">
        <v>0</v>
      </c>
      <c r="D470" s="7">
        <v>18</v>
      </c>
      <c r="E470" s="7">
        <v>0</v>
      </c>
      <c r="F470" s="7">
        <v>18</v>
      </c>
      <c r="G470" s="7">
        <v>0</v>
      </c>
      <c r="H470" s="7">
        <v>18</v>
      </c>
    </row>
    <row r="471" spans="1:8">
      <c r="A471" s="58" t="s">
        <v>699</v>
      </c>
      <c r="B471" s="7">
        <v>18</v>
      </c>
      <c r="C471" s="7">
        <v>0</v>
      </c>
      <c r="D471" s="7">
        <v>18</v>
      </c>
      <c r="E471" s="7">
        <v>0</v>
      </c>
      <c r="F471" s="7">
        <v>18</v>
      </c>
      <c r="G471" s="7">
        <v>0</v>
      </c>
      <c r="H471" s="7">
        <v>18</v>
      </c>
    </row>
    <row r="472" spans="1:8">
      <c r="A472" s="58" t="s">
        <v>706</v>
      </c>
      <c r="B472" s="7">
        <v>64297.09</v>
      </c>
      <c r="C472" s="7">
        <v>0</v>
      </c>
      <c r="D472" s="7">
        <v>64297.09</v>
      </c>
      <c r="E472" s="7">
        <v>64281.09</v>
      </c>
      <c r="F472" s="7">
        <v>16</v>
      </c>
      <c r="G472" s="7">
        <v>0</v>
      </c>
      <c r="H472" s="7">
        <v>16</v>
      </c>
    </row>
    <row r="473" spans="1:8">
      <c r="A473" s="58" t="s">
        <v>893</v>
      </c>
      <c r="B473" s="7">
        <v>10</v>
      </c>
      <c r="C473" s="7">
        <v>0</v>
      </c>
      <c r="D473" s="7">
        <v>10</v>
      </c>
      <c r="E473" s="7">
        <v>0</v>
      </c>
      <c r="F473" s="7">
        <v>10</v>
      </c>
      <c r="G473" s="7">
        <v>5</v>
      </c>
      <c r="H473" s="7">
        <v>15</v>
      </c>
    </row>
    <row r="474" spans="1:8">
      <c r="A474" s="58" t="s">
        <v>666</v>
      </c>
      <c r="B474" s="7">
        <v>10</v>
      </c>
      <c r="C474" s="7">
        <v>0</v>
      </c>
      <c r="D474" s="7">
        <v>10</v>
      </c>
      <c r="E474" s="7">
        <v>0</v>
      </c>
      <c r="F474" s="7">
        <v>10</v>
      </c>
      <c r="G474" s="7">
        <v>0</v>
      </c>
      <c r="H474" s="7">
        <v>10</v>
      </c>
    </row>
    <row r="475" spans="1:8">
      <c r="A475" s="58" t="s">
        <v>934</v>
      </c>
      <c r="B475" s="7">
        <v>8</v>
      </c>
      <c r="C475" s="7">
        <v>0</v>
      </c>
      <c r="D475" s="7">
        <v>8</v>
      </c>
      <c r="E475" s="7">
        <v>0</v>
      </c>
      <c r="F475" s="7">
        <v>8</v>
      </c>
      <c r="G475" s="7">
        <v>0</v>
      </c>
      <c r="H475" s="7">
        <v>8</v>
      </c>
    </row>
    <row r="476" spans="1:8">
      <c r="A476" s="58" t="s">
        <v>808</v>
      </c>
      <c r="B476" s="7">
        <v>2</v>
      </c>
      <c r="C476" s="7">
        <v>0</v>
      </c>
      <c r="D476" s="7">
        <v>2</v>
      </c>
      <c r="E476" s="7">
        <v>0</v>
      </c>
      <c r="F476" s="7">
        <v>2</v>
      </c>
      <c r="G476" s="7">
        <v>2</v>
      </c>
      <c r="H476" s="7">
        <v>4</v>
      </c>
    </row>
    <row r="477" spans="1:8">
      <c r="A477" s="58" t="s">
        <v>921</v>
      </c>
      <c r="B477" s="7">
        <v>4</v>
      </c>
      <c r="C477" s="7">
        <v>0</v>
      </c>
      <c r="D477" s="7">
        <v>4</v>
      </c>
      <c r="E477" s="7">
        <v>0</v>
      </c>
      <c r="F477" s="7">
        <v>4</v>
      </c>
      <c r="G477" s="7">
        <v>0</v>
      </c>
      <c r="H477" s="7">
        <v>4</v>
      </c>
    </row>
    <row r="478" spans="1:8">
      <c r="A478" s="58" t="s">
        <v>696</v>
      </c>
      <c r="B478" s="7">
        <v>2</v>
      </c>
      <c r="C478" s="7">
        <v>0</v>
      </c>
      <c r="D478" s="7">
        <v>2</v>
      </c>
      <c r="E478" s="7">
        <v>0</v>
      </c>
      <c r="F478" s="7">
        <v>2</v>
      </c>
      <c r="G478" s="7">
        <v>0</v>
      </c>
      <c r="H478" s="7">
        <v>2</v>
      </c>
    </row>
    <row r="479" spans="1:8">
      <c r="A479" s="167" t="s">
        <v>26</v>
      </c>
      <c r="B479" s="168">
        <v>44709940731.100037</v>
      </c>
      <c r="C479" s="168">
        <v>-651107434.59000003</v>
      </c>
      <c r="D479" s="168">
        <v>44058833296.510025</v>
      </c>
      <c r="E479" s="168">
        <v>5948918143.9699984</v>
      </c>
      <c r="F479" s="168">
        <v>38109915152.539993</v>
      </c>
      <c r="G479" s="168">
        <v>15633974665.680002</v>
      </c>
      <c r="H479" s="168">
        <v>53743889818.220001</v>
      </c>
    </row>
  </sheetData>
  <sortState ref="A46:H254">
    <sortCondition descending="1" ref="H30:H42"/>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M11"/>
  <sheetViews>
    <sheetView showGridLines="0" workbookViewId="0">
      <selection activeCell="B11" sqref="B11:M11"/>
    </sheetView>
  </sheetViews>
  <sheetFormatPr defaultRowHeight="15"/>
  <cols>
    <col min="2" max="3" width="13.28515625" bestFit="1" customWidth="1"/>
    <col min="4" max="4" width="15" customWidth="1"/>
    <col min="5" max="5" width="12.28515625" bestFit="1" customWidth="1"/>
    <col min="6" max="6" width="14.28515625" bestFit="1" customWidth="1"/>
    <col min="7" max="10" width="13.28515625" bestFit="1" customWidth="1"/>
    <col min="11" max="11" width="14.28515625" bestFit="1" customWidth="1"/>
    <col min="12" max="12" width="13.28515625" bestFit="1" customWidth="1"/>
    <col min="13" max="13" width="14.28515625" bestFit="1" customWidth="1"/>
    <col min="14" max="14" width="12" bestFit="1" customWidth="1"/>
  </cols>
  <sheetData>
    <row r="1" spans="1:13" ht="45">
      <c r="B1" s="76" t="s">
        <v>760</v>
      </c>
      <c r="C1" s="76" t="s">
        <v>761</v>
      </c>
      <c r="D1" s="76" t="s">
        <v>762</v>
      </c>
      <c r="E1" s="76" t="s">
        <v>763</v>
      </c>
      <c r="F1" s="76" t="s">
        <v>58</v>
      </c>
      <c r="G1" s="76" t="s">
        <v>770</v>
      </c>
      <c r="H1" s="76" t="s">
        <v>767</v>
      </c>
      <c r="I1" s="76" t="s">
        <v>766</v>
      </c>
      <c r="J1" s="76" t="s">
        <v>768</v>
      </c>
      <c r="K1" s="76" t="s">
        <v>764</v>
      </c>
      <c r="L1" s="76" t="s">
        <v>765</v>
      </c>
      <c r="M1" s="76" t="s">
        <v>769</v>
      </c>
    </row>
    <row r="2" spans="1:13">
      <c r="B2" s="74" t="s">
        <v>771</v>
      </c>
      <c r="C2" s="74" t="s">
        <v>772</v>
      </c>
      <c r="D2" s="75" t="s">
        <v>773</v>
      </c>
      <c r="E2" s="74" t="s">
        <v>774</v>
      </c>
      <c r="F2" s="74" t="s">
        <v>778</v>
      </c>
      <c r="G2" s="74" t="s">
        <v>775</v>
      </c>
      <c r="H2" s="74" t="s">
        <v>776</v>
      </c>
      <c r="I2" s="74" t="s">
        <v>777</v>
      </c>
      <c r="J2" s="74" t="s">
        <v>779</v>
      </c>
      <c r="K2" s="74" t="s">
        <v>780</v>
      </c>
      <c r="L2" s="74" t="s">
        <v>781</v>
      </c>
      <c r="M2" s="74" t="s">
        <v>782</v>
      </c>
    </row>
    <row r="3" spans="1:13">
      <c r="A3" s="64">
        <v>2012</v>
      </c>
      <c r="B3" s="77">
        <v>1442969827</v>
      </c>
      <c r="C3" s="77">
        <v>0</v>
      </c>
      <c r="D3" s="77">
        <v>4963201244</v>
      </c>
      <c r="E3" s="77">
        <v>0</v>
      </c>
      <c r="F3" s="77">
        <v>4963201244</v>
      </c>
      <c r="G3" s="77">
        <v>1442969827</v>
      </c>
      <c r="H3" s="77">
        <v>0</v>
      </c>
      <c r="I3" s="77">
        <v>0</v>
      </c>
      <c r="J3" s="77">
        <v>0</v>
      </c>
      <c r="K3" s="77">
        <v>4963201244</v>
      </c>
      <c r="L3" s="77">
        <v>1442969827</v>
      </c>
      <c r="M3" s="77">
        <v>6406171071</v>
      </c>
    </row>
    <row r="4" spans="1:13">
      <c r="A4" s="64">
        <v>2013</v>
      </c>
      <c r="B4" s="77">
        <v>6282682949</v>
      </c>
      <c r="C4" s="77">
        <v>3996857623.0900002</v>
      </c>
      <c r="D4" s="77">
        <v>4067112419</v>
      </c>
      <c r="E4" s="77">
        <v>0</v>
      </c>
      <c r="F4" s="77">
        <v>4067112419</v>
      </c>
      <c r="G4" s="77">
        <v>6282682949</v>
      </c>
      <c r="H4" s="77">
        <v>0</v>
      </c>
      <c r="I4" s="77">
        <v>0</v>
      </c>
      <c r="J4" s="77">
        <v>0</v>
      </c>
      <c r="K4" s="77">
        <v>4067112419</v>
      </c>
      <c r="L4" s="77">
        <v>6282682949</v>
      </c>
      <c r="M4" s="77">
        <v>10349795368</v>
      </c>
    </row>
    <row r="5" spans="1:13">
      <c r="A5" s="64">
        <v>2014</v>
      </c>
      <c r="B5" s="77">
        <v>4614690452</v>
      </c>
      <c r="C5" s="77">
        <v>2752606018</v>
      </c>
      <c r="D5" s="77">
        <v>9198660934</v>
      </c>
      <c r="E5" s="77">
        <v>-513180000</v>
      </c>
      <c r="F5" s="77">
        <v>8685480934</v>
      </c>
      <c r="G5" s="77">
        <v>4029085133</v>
      </c>
      <c r="H5" s="77">
        <v>0</v>
      </c>
      <c r="I5" s="77">
        <v>0</v>
      </c>
      <c r="J5" s="77">
        <v>0</v>
      </c>
      <c r="K5" s="77">
        <v>8685480934</v>
      </c>
      <c r="L5" s="77">
        <v>4029085133</v>
      </c>
      <c r="M5" s="77">
        <v>12714566067</v>
      </c>
    </row>
    <row r="6" spans="1:13">
      <c r="A6" s="64">
        <v>2015</v>
      </c>
      <c r="B6" s="7">
        <v>6011825048</v>
      </c>
      <c r="C6" s="7">
        <v>6011825048</v>
      </c>
      <c r="D6" s="7">
        <v>13150662606.48</v>
      </c>
      <c r="E6" s="7">
        <v>0</v>
      </c>
      <c r="F6" s="7">
        <v>13150662606.48</v>
      </c>
      <c r="G6" s="7">
        <v>5338277046.6499996</v>
      </c>
      <c r="H6" s="7">
        <v>3436844068.98</v>
      </c>
      <c r="I6" s="7">
        <v>1343304875.6500001</v>
      </c>
      <c r="J6" s="7">
        <v>4780148944.6300001</v>
      </c>
      <c r="K6" s="7">
        <v>9713818537.5</v>
      </c>
      <c r="L6" s="7">
        <v>3994972171</v>
      </c>
      <c r="M6" s="7">
        <v>13708790708.5</v>
      </c>
    </row>
    <row r="7" spans="1:13">
      <c r="A7" s="64">
        <v>2016</v>
      </c>
      <c r="B7" s="7">
        <v>2717034119</v>
      </c>
      <c r="C7" s="7">
        <v>2051234119</v>
      </c>
      <c r="D7" s="7">
        <v>13708790708.5</v>
      </c>
      <c r="E7" s="7">
        <v>-181534000</v>
      </c>
      <c r="F7" s="7">
        <v>13527256708.5</v>
      </c>
      <c r="G7" s="7">
        <v>2717034117.8199997</v>
      </c>
      <c r="H7" s="7">
        <v>353793732.99000001</v>
      </c>
      <c r="I7" s="7">
        <v>767434117.82000005</v>
      </c>
      <c r="J7" s="7">
        <v>1121227850.8099999</v>
      </c>
      <c r="K7" s="7">
        <v>13173462975.51</v>
      </c>
      <c r="L7" s="7">
        <v>1949600000</v>
      </c>
      <c r="M7" s="7">
        <v>15123062975.51</v>
      </c>
    </row>
    <row r="8" spans="1:13">
      <c r="A8" s="64">
        <v>2017</v>
      </c>
      <c r="B8" s="7">
        <v>4123138732</v>
      </c>
      <c r="C8" s="7">
        <v>3255138732</v>
      </c>
      <c r="D8" s="7">
        <v>15123062975.51</v>
      </c>
      <c r="E8" s="7">
        <v>0</v>
      </c>
      <c r="F8" s="7">
        <v>15123062975.51</v>
      </c>
      <c r="G8" s="7">
        <v>4123138730.0500002</v>
      </c>
      <c r="H8" s="7">
        <v>1880000000</v>
      </c>
      <c r="I8" s="7">
        <v>435138730.05000001</v>
      </c>
      <c r="J8" s="7">
        <v>2315138730.0500002</v>
      </c>
      <c r="K8" s="7">
        <v>13243062975.51</v>
      </c>
      <c r="L8" s="7">
        <v>3688000000</v>
      </c>
      <c r="M8" s="7">
        <v>16931062975.51</v>
      </c>
    </row>
    <row r="9" spans="1:13">
      <c r="A9" s="73">
        <v>2018</v>
      </c>
      <c r="B9" s="7">
        <v>4781734976</v>
      </c>
      <c r="C9" s="7">
        <v>2628734976</v>
      </c>
      <c r="D9" s="7">
        <v>16931062975.51</v>
      </c>
      <c r="E9" s="7">
        <v>-356642806.49000001</v>
      </c>
      <c r="F9" s="7">
        <v>16574420169.02</v>
      </c>
      <c r="G9" s="7">
        <v>4781734976</v>
      </c>
      <c r="H9" s="7">
        <v>700000000</v>
      </c>
      <c r="I9" s="7">
        <v>228820339.84</v>
      </c>
      <c r="J9" s="7">
        <v>928820339.84000003</v>
      </c>
      <c r="K9" s="7">
        <v>15874420169.02</v>
      </c>
      <c r="L9" s="7">
        <v>4552914636.1599998</v>
      </c>
      <c r="M9" s="7">
        <v>20427334805.18</v>
      </c>
    </row>
    <row r="10" spans="1:13">
      <c r="A10" s="99">
        <v>2019</v>
      </c>
      <c r="B10" s="7">
        <v>6986035909</v>
      </c>
      <c r="C10" s="7">
        <v>2141285909</v>
      </c>
      <c r="D10" s="7">
        <v>20427334805.18</v>
      </c>
      <c r="E10" s="7">
        <v>0</v>
      </c>
      <c r="F10" s="7">
        <v>20427334805.18</v>
      </c>
      <c r="G10" s="7">
        <v>6986035907.1700001</v>
      </c>
      <c r="H10" s="7">
        <v>1808000000</v>
      </c>
      <c r="I10" s="7">
        <v>333285907.17000002</v>
      </c>
      <c r="J10" s="7">
        <v>2141285907.1700001</v>
      </c>
      <c r="K10" s="7">
        <f>F10-H10</f>
        <v>18619334805.18</v>
      </c>
      <c r="L10" s="7">
        <f>G10-I10</f>
        <v>6652750000</v>
      </c>
      <c r="M10" s="7">
        <f>K10+L10</f>
        <v>25272084805.18</v>
      </c>
    </row>
    <row r="11" spans="1:13">
      <c r="A11" s="155">
        <v>2020</v>
      </c>
      <c r="B11" s="7">
        <v>6749364155</v>
      </c>
      <c r="C11" s="7">
        <v>2750564155</v>
      </c>
      <c r="D11" s="7">
        <v>25272084805.18</v>
      </c>
      <c r="E11" s="7">
        <v>0</v>
      </c>
      <c r="F11" s="7">
        <v>25272084805.18</v>
      </c>
      <c r="G11" s="7">
        <v>6749364154.6499996</v>
      </c>
      <c r="H11" s="7">
        <v>2748000000</v>
      </c>
      <c r="I11" s="7">
        <v>2564154.65</v>
      </c>
      <c r="J11" s="7">
        <v>2750564154.6500001</v>
      </c>
      <c r="K11" s="7">
        <v>22524084805.18</v>
      </c>
      <c r="L11" s="7">
        <v>6746800000</v>
      </c>
      <c r="M11" s="7">
        <v>29270884805.18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D14"/>
  <sheetViews>
    <sheetView workbookViewId="0">
      <selection activeCell="C26" sqref="C26"/>
    </sheetView>
  </sheetViews>
  <sheetFormatPr defaultRowHeight="15"/>
  <cols>
    <col min="2" max="3" width="15.7109375" customWidth="1"/>
    <col min="4" max="4" width="11.42578125" bestFit="1" customWidth="1"/>
  </cols>
  <sheetData>
    <row r="1" spans="1:4" ht="45">
      <c r="B1" s="91" t="s">
        <v>833</v>
      </c>
      <c r="C1" s="91" t="s">
        <v>833</v>
      </c>
    </row>
    <row r="2" spans="1:4">
      <c r="A2" s="24">
        <v>2011</v>
      </c>
      <c r="B2" s="92">
        <v>2684787307.2199998</v>
      </c>
      <c r="C2" s="92">
        <f>B2/1000000</f>
        <v>2684.78730722</v>
      </c>
    </row>
    <row r="3" spans="1:4">
      <c r="A3" s="24">
        <v>2012</v>
      </c>
      <c r="B3" s="92">
        <v>3000000000</v>
      </c>
      <c r="C3" s="92">
        <f t="shared" ref="C3:C13" si="0">B3/1000000</f>
        <v>3000</v>
      </c>
      <c r="D3" t="s">
        <v>834</v>
      </c>
    </row>
    <row r="4" spans="1:4">
      <c r="A4" s="24">
        <v>2013</v>
      </c>
      <c r="B4" s="92">
        <v>5550000000</v>
      </c>
      <c r="C4" s="92">
        <f t="shared" si="0"/>
        <v>5550</v>
      </c>
      <c r="D4" t="s">
        <v>834</v>
      </c>
    </row>
    <row r="5" spans="1:4">
      <c r="A5" s="24">
        <v>2014</v>
      </c>
      <c r="B5" s="92">
        <v>2919431533.4099998</v>
      </c>
      <c r="C5" s="92">
        <f t="shared" si="0"/>
        <v>2919.4315334099997</v>
      </c>
    </row>
    <row r="6" spans="1:4">
      <c r="A6" s="24">
        <v>2015</v>
      </c>
      <c r="B6" s="92">
        <v>1181155621.9300001</v>
      </c>
      <c r="C6" s="92">
        <f t="shared" si="0"/>
        <v>1181.1556219300001</v>
      </c>
    </row>
    <row r="7" spans="1:4">
      <c r="A7" s="24">
        <v>2016</v>
      </c>
      <c r="B7" s="92">
        <v>1292429211.72</v>
      </c>
      <c r="C7" s="92">
        <f t="shared" si="0"/>
        <v>1292.42921172</v>
      </c>
    </row>
    <row r="8" spans="1:4">
      <c r="A8" s="24">
        <v>2017</v>
      </c>
      <c r="B8" s="92">
        <v>2194787573.9899998</v>
      </c>
      <c r="C8" s="92">
        <f t="shared" si="0"/>
        <v>2194.7875739899996</v>
      </c>
    </row>
    <row r="9" spans="1:4">
      <c r="A9" s="93">
        <v>2018</v>
      </c>
      <c r="B9" s="92">
        <v>2593732649.4099998</v>
      </c>
      <c r="C9" s="92">
        <f t="shared" ref="C9" si="1">B9/1000000</f>
        <v>2593.7326494099998</v>
      </c>
    </row>
    <row r="10" spans="1:4">
      <c r="A10" s="93">
        <v>2019</v>
      </c>
      <c r="B10" s="92">
        <v>3337115822.7399998</v>
      </c>
      <c r="C10" s="92">
        <f t="shared" si="0"/>
        <v>3337.1158227399997</v>
      </c>
    </row>
    <row r="11" spans="1:4">
      <c r="A11" s="93">
        <v>2020</v>
      </c>
      <c r="B11" s="169">
        <v>2236729460.0500002</v>
      </c>
      <c r="C11" s="170">
        <f t="shared" si="0"/>
        <v>2236.7294600500004</v>
      </c>
      <c r="D11" t="s">
        <v>835</v>
      </c>
    </row>
    <row r="12" spans="1:4">
      <c r="A12" s="94">
        <v>2021</v>
      </c>
      <c r="B12" s="95">
        <v>5600000000</v>
      </c>
      <c r="C12" s="95">
        <f t="shared" si="0"/>
        <v>5600</v>
      </c>
      <c r="D12" t="s">
        <v>835</v>
      </c>
    </row>
    <row r="13" spans="1:4">
      <c r="A13" s="94">
        <v>2022</v>
      </c>
      <c r="B13" s="95">
        <v>6000000000</v>
      </c>
      <c r="C13" s="95">
        <f t="shared" si="0"/>
        <v>6000</v>
      </c>
      <c r="D13" t="s">
        <v>835</v>
      </c>
    </row>
    <row r="14" spans="1:4">
      <c r="A14" s="94">
        <v>2023</v>
      </c>
      <c r="B14" s="95">
        <v>5999950000</v>
      </c>
      <c r="C14" s="95">
        <f t="shared" ref="C14" si="2">B14/1000000</f>
        <v>5999.95</v>
      </c>
      <c r="D14" t="s">
        <v>835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K13"/>
  <sheetViews>
    <sheetView showGridLines="0" workbookViewId="0">
      <selection activeCell="B11" sqref="B11"/>
    </sheetView>
  </sheetViews>
  <sheetFormatPr defaultRowHeight="15"/>
  <cols>
    <col min="1" max="1" width="6.42578125" customWidth="1"/>
    <col min="2" max="2" width="15" customWidth="1"/>
    <col min="3" max="3" width="16" bestFit="1" customWidth="1"/>
    <col min="4" max="4" width="15.28515625" bestFit="1" customWidth="1"/>
    <col min="5" max="5" width="16" bestFit="1" customWidth="1"/>
    <col min="6" max="6" width="15" bestFit="1" customWidth="1"/>
    <col min="7" max="8" width="15.28515625" bestFit="1" customWidth="1"/>
    <col min="9" max="9" width="12" customWidth="1"/>
    <col min="10" max="11" width="13.85546875" customWidth="1"/>
  </cols>
  <sheetData>
    <row r="1" spans="1:11" ht="30">
      <c r="A1" s="181" t="s">
        <v>38</v>
      </c>
      <c r="B1" s="76" t="s">
        <v>762</v>
      </c>
      <c r="C1" s="76" t="s">
        <v>836</v>
      </c>
      <c r="D1" s="76" t="s">
        <v>58</v>
      </c>
      <c r="E1" s="76" t="s">
        <v>837</v>
      </c>
      <c r="F1" s="76" t="s">
        <v>838</v>
      </c>
      <c r="G1" s="76" t="s">
        <v>839</v>
      </c>
      <c r="H1" s="76" t="s">
        <v>840</v>
      </c>
      <c r="I1" s="183" t="s">
        <v>846</v>
      </c>
      <c r="J1" s="183" t="s">
        <v>844</v>
      </c>
      <c r="K1" s="183" t="s">
        <v>845</v>
      </c>
    </row>
    <row r="2" spans="1:11">
      <c r="A2" s="181"/>
      <c r="B2" s="75" t="s">
        <v>773</v>
      </c>
      <c r="C2" s="74" t="s">
        <v>774</v>
      </c>
      <c r="D2" s="74" t="s">
        <v>778</v>
      </c>
      <c r="E2" s="74" t="s">
        <v>775</v>
      </c>
      <c r="F2" s="74" t="s">
        <v>776</v>
      </c>
      <c r="G2" s="74" t="s">
        <v>777</v>
      </c>
      <c r="H2" s="74" t="s">
        <v>779</v>
      </c>
      <c r="I2" s="183"/>
      <c r="J2" s="183"/>
      <c r="K2" s="183"/>
    </row>
    <row r="3" spans="1:11">
      <c r="A3" s="90">
        <v>2011</v>
      </c>
      <c r="B3" s="77">
        <f>ciclo_annuale_E!D3-ciclo_annuale_U!D3</f>
        <v>121513590768.99974</v>
      </c>
      <c r="C3" s="77">
        <f>ciclo_annuale_E!E3-ciclo_annuale_U!E3</f>
        <v>-66970730178.870064</v>
      </c>
      <c r="D3" s="77">
        <f>ciclo_annuale_E!F3-ciclo_annuale_U!F3</f>
        <v>54542860590.129929</v>
      </c>
      <c r="E3" s="77">
        <f>ciclo_annuale_E!G3-ciclo_annuale_U!G3</f>
        <v>43207350156.11084</v>
      </c>
      <c r="F3" s="77">
        <f>ciclo_annuale_E!I3-ciclo_annuale_U!I3</f>
        <v>-29001938950.760227</v>
      </c>
      <c r="G3" s="77">
        <f>ciclo_annuale_E!J3-ciclo_annuale_U!J3</f>
        <v>4694231153.2427979</v>
      </c>
      <c r="H3" s="77">
        <f>ciclo_annuale_E!K3-ciclo_annuale_U!K3</f>
        <v>-24307707797.5177</v>
      </c>
      <c r="I3" s="98">
        <f>H3/(E3+D3)*100</f>
        <v>-24.867166640305697</v>
      </c>
      <c r="J3" s="98">
        <f>G3/E3*100</f>
        <v>10.864427316839031</v>
      </c>
      <c r="K3" s="98">
        <f>F3/D3*100</f>
        <v>-53.172750084927557</v>
      </c>
    </row>
    <row r="4" spans="1:11">
      <c r="A4" s="90">
        <v>2012</v>
      </c>
      <c r="B4" s="77">
        <f>ciclo_annuale_E!D4-ciclo_annuale_U!D4</f>
        <v>122057918543.7601</v>
      </c>
      <c r="C4" s="77">
        <f>ciclo_annuale_E!E4-ciclo_annuale_U!E4</f>
        <v>-21961641191.429996</v>
      </c>
      <c r="D4" s="77">
        <f>ciclo_annuale_E!F4-ciclo_annuale_U!F4</f>
        <v>100096277352.32997</v>
      </c>
      <c r="E4" s="77">
        <f>ciclo_annuale_E!G4-ciclo_annuale_U!G4</f>
        <v>36237441454.820923</v>
      </c>
      <c r="F4" s="77">
        <f>ciclo_annuale_E!I4-ciclo_annuale_U!I4</f>
        <v>-13449808656.270164</v>
      </c>
      <c r="G4" s="77">
        <f>ciclo_annuale_E!J4-ciclo_annuale_U!J4</f>
        <v>-19464688294.68811</v>
      </c>
      <c r="H4" s="77">
        <f>ciclo_annuale_E!K4-ciclo_annuale_U!K4</f>
        <v>-32914496950.958008</v>
      </c>
      <c r="I4" s="98">
        <f t="shared" ref="I4:I10" si="0">H4/(E4+D4)*100</f>
        <v>-24.14259453856517</v>
      </c>
      <c r="J4" s="98">
        <f t="shared" ref="J4:J10" si="1">G4/E4*100</f>
        <v>-53.714300770808379</v>
      </c>
      <c r="K4" s="98">
        <f t="shared" ref="K4:K10" si="2">F4/D4*100</f>
        <v>-13.436871991680608</v>
      </c>
    </row>
    <row r="5" spans="1:11">
      <c r="A5" s="90">
        <v>2013</v>
      </c>
      <c r="B5" s="77">
        <f>ciclo_annuale_E!D5-ciclo_annuale_U!D5</f>
        <v>167802843697.11975</v>
      </c>
      <c r="C5" s="77">
        <f>ciclo_annuale_E!E5-ciclo_annuale_U!E5</f>
        <v>-39940237563.359978</v>
      </c>
      <c r="D5" s="77">
        <f>ciclo_annuale_E!F5-ciclo_annuale_U!F5</f>
        <v>127862606133.75995</v>
      </c>
      <c r="E5" s="77">
        <f>ciclo_annuale_E!G5-ciclo_annuale_U!G5</f>
        <v>65856259921.799072</v>
      </c>
      <c r="F5" s="77">
        <f>ciclo_annuale_E!I5-ciclo_annuale_U!I5</f>
        <v>-12082990502.37001</v>
      </c>
      <c r="G5" s="77">
        <f>ciclo_annuale_E!J5-ciclo_annuale_U!J5</f>
        <v>28894475902.841675</v>
      </c>
      <c r="H5" s="77">
        <f>ciclo_annuale_E!K5-ciclo_annuale_U!K5</f>
        <v>16811485400.474243</v>
      </c>
      <c r="I5" s="98">
        <f t="shared" si="0"/>
        <v>8.6782902165309341</v>
      </c>
      <c r="J5" s="98">
        <f t="shared" si="1"/>
        <v>43.875063565942526</v>
      </c>
      <c r="K5" s="98">
        <f t="shared" si="2"/>
        <v>-9.4499798398678987</v>
      </c>
    </row>
    <row r="6" spans="1:11">
      <c r="A6" s="90">
        <v>2014</v>
      </c>
      <c r="B6" s="77">
        <f>ciclo_annuale_E!D6-ciclo_annuale_U!D6</f>
        <v>176907380655.09018</v>
      </c>
      <c r="C6" s="77">
        <f>ciclo_annuale_E!E6-ciclo_annuale_U!E6</f>
        <v>-107059942400.1899</v>
      </c>
      <c r="D6" s="77">
        <f>ciclo_annuale_E!F6-ciclo_annuale_U!F6</f>
        <v>69847438254.900116</v>
      </c>
      <c r="E6" s="77">
        <f>ciclo_annuale_E!G6-ciclo_annuale_U!G6</f>
        <v>29572221292.109863</v>
      </c>
      <c r="F6" s="77">
        <f>ciclo_annuale_E!I6-ciclo_annuale_U!I6</f>
        <v>-6052092952.9899178</v>
      </c>
      <c r="G6" s="77">
        <f>ciclo_annuale_E!J6-ciclo_annuale_U!J6</f>
        <v>9598864093.1385498</v>
      </c>
      <c r="H6" s="77">
        <f>ciclo_annuale_E!K6-ciclo_annuale_U!K6</f>
        <v>3546771140.1512451</v>
      </c>
      <c r="I6" s="98">
        <f t="shared" si="0"/>
        <v>3.5674746386293714</v>
      </c>
      <c r="J6" s="98">
        <f t="shared" si="1"/>
        <v>32.45905675573858</v>
      </c>
      <c r="K6" s="98">
        <f t="shared" si="2"/>
        <v>-8.6647314550084253</v>
      </c>
    </row>
    <row r="7" spans="1:11">
      <c r="A7" s="90">
        <v>2015</v>
      </c>
      <c r="B7" s="77">
        <f>ciclo_annuale_E!D7-ciclo_annuale_U!D7</f>
        <v>95872888406.860123</v>
      </c>
      <c r="C7" s="77">
        <f>ciclo_annuale_E!E7-ciclo_annuale_U!E7</f>
        <v>-44496423821.929962</v>
      </c>
      <c r="D7" s="77">
        <f>ciclo_annuale_E!F7-ciclo_annuale_U!F7</f>
        <v>51376464584.930161</v>
      </c>
      <c r="E7" s="77">
        <f>ciclo_annuale_E!G7-ciclo_annuale_U!G7</f>
        <v>2477249006.7049561</v>
      </c>
      <c r="F7" s="77">
        <f>ciclo_annuale_E!I7-ciclo_annuale_U!I7</f>
        <v>-14750106546.829834</v>
      </c>
      <c r="G7" s="77">
        <f>ciclo_annuale_E!J7-ciclo_annuale_U!J7</f>
        <v>-26624625111.427734</v>
      </c>
      <c r="H7" s="77">
        <f>ciclo_annuale_E!K7-ciclo_annuale_U!K7</f>
        <v>-41374731658.259521</v>
      </c>
      <c r="I7" s="98">
        <f t="shared" si="0"/>
        <v>-76.828001077136662</v>
      </c>
      <c r="J7" s="98">
        <f t="shared" si="1"/>
        <v>-1074.7658002633227</v>
      </c>
      <c r="K7" s="98">
        <f t="shared" si="2"/>
        <v>-28.709851224672168</v>
      </c>
    </row>
    <row r="8" spans="1:11">
      <c r="A8" s="90">
        <v>2016</v>
      </c>
      <c r="B8" s="77">
        <f>ciclo_annuale_E!D8-ciclo_annuale_U!D8</f>
        <v>95228445249.889801</v>
      </c>
      <c r="C8" s="77">
        <f>ciclo_annuale_E!E8-ciclo_annuale_U!E8</f>
        <v>-50743087911.42997</v>
      </c>
      <c r="D8" s="77">
        <f>ciclo_annuale_E!F8-ciclo_annuale_U!F8</f>
        <v>44485357338.459824</v>
      </c>
      <c r="E8" s="77">
        <f>ciclo_annuale_E!G8-ciclo_annuale_U!G8</f>
        <v>57510111367.619141</v>
      </c>
      <c r="F8" s="77">
        <f>ciclo_annuale_E!I8-ciclo_annuale_U!I8</f>
        <v>-9122447635.3800011</v>
      </c>
      <c r="G8" s="77">
        <f>ciclo_annuale_E!J8-ciclo_annuale_U!J8</f>
        <v>33303087960.140015</v>
      </c>
      <c r="H8" s="77">
        <f>ciclo_annuale_E!K8-ciclo_annuale_U!K8</f>
        <v>24180640324.762451</v>
      </c>
      <c r="I8" s="98">
        <f t="shared" si="0"/>
        <v>23.707563317782252</v>
      </c>
      <c r="J8" s="98">
        <f t="shared" si="1"/>
        <v>57.9082306887884</v>
      </c>
      <c r="K8" s="98">
        <f t="shared" si="2"/>
        <v>-20.506630004055708</v>
      </c>
    </row>
    <row r="9" spans="1:11">
      <c r="A9" s="90">
        <v>2017</v>
      </c>
      <c r="B9" s="77">
        <f>ciclo_annuale_E!D9-ciclo_annuale_U!D9</f>
        <v>77814828381.320053</v>
      </c>
      <c r="C9" s="77">
        <f>ciclo_annuale_E!E9-ciclo_annuale_U!E9</f>
        <v>-44618533813.45005</v>
      </c>
      <c r="D9" s="77">
        <f>ciclo_annuale_E!F9-ciclo_annuale_U!F9</f>
        <v>33196294567.869873</v>
      </c>
      <c r="E9" s="77">
        <f>ciclo_annuale_E!G9-ciclo_annuale_U!G9</f>
        <v>10441098053.592896</v>
      </c>
      <c r="F9" s="77">
        <f>ciclo_annuale_E!I9-ciclo_annuale_U!I9</f>
        <v>-14872357234.970169</v>
      </c>
      <c r="G9" s="77">
        <f>ciclo_annuale_E!J9-ciclo_annuale_U!J9</f>
        <v>-7660486371.7475586</v>
      </c>
      <c r="H9" s="77">
        <f>ciclo_annuale_E!K9-ciclo_annuale_U!K9</f>
        <v>-22532843606.718262</v>
      </c>
      <c r="I9" s="98">
        <f t="shared" si="0"/>
        <v>-51.636548961991899</v>
      </c>
      <c r="J9" s="98">
        <f t="shared" si="1"/>
        <v>-73.36858951450516</v>
      </c>
      <c r="K9" s="98">
        <f t="shared" si="2"/>
        <v>-44.801256973315539</v>
      </c>
    </row>
    <row r="10" spans="1:11">
      <c r="A10" s="90">
        <v>2018</v>
      </c>
      <c r="B10" s="77">
        <f>ciclo_annuale_E!D10-ciclo_annuale_U!D10</f>
        <v>66170236228.179779</v>
      </c>
      <c r="C10" s="77">
        <f>ciclo_annuale_E!E10-ciclo_annuale_U!E10</f>
        <v>-28503824675.640026</v>
      </c>
      <c r="D10" s="77">
        <f>ciclo_annuale_E!F10-ciclo_annuale_U!F10</f>
        <v>37666411552.539963</v>
      </c>
      <c r="E10" s="77">
        <f>ciclo_annuale_E!G10-ciclo_annuale_U!G10</f>
        <v>23975627621.570312</v>
      </c>
      <c r="F10" s="77">
        <f>ciclo_annuale_E!I10-ciclo_annuale_U!I10</f>
        <v>-6110283498.0200043</v>
      </c>
      <c r="G10" s="77">
        <f>ciclo_annuale_E!J10-ciclo_annuale_U!J10</f>
        <v>4177088210.8260498</v>
      </c>
      <c r="H10" s="77">
        <f>ciclo_annuale_E!K10-ciclo_annuale_U!K10</f>
        <v>-1933195287.190918</v>
      </c>
      <c r="I10" s="98">
        <f t="shared" si="0"/>
        <v>-3.1361637497593722</v>
      </c>
      <c r="J10" s="98">
        <f t="shared" si="1"/>
        <v>17.422226757759702</v>
      </c>
      <c r="K10" s="98">
        <f t="shared" si="2"/>
        <v>-16.22210145900657</v>
      </c>
    </row>
    <row r="11" spans="1:11">
      <c r="A11" s="116">
        <v>2019</v>
      </c>
      <c r="B11" s="77">
        <f>ciclo_annuale_E!D11-ciclo_annuale_U!D11</f>
        <v>63575234461.300018</v>
      </c>
      <c r="C11" s="77">
        <f>ciclo_annuale_E!E11-ciclo_annuale_U!E11</f>
        <v>-29977857409.740009</v>
      </c>
      <c r="D11" s="77">
        <f>ciclo_annuale_E!F11-ciclo_annuale_U!F11</f>
        <v>33597377051.559937</v>
      </c>
      <c r="E11" s="77">
        <f>ciclo_annuale_E!G11-ciclo_annuale_U!G11</f>
        <v>42815115016.609985</v>
      </c>
      <c r="F11" s="77">
        <f>ciclo_annuale_E!I11-ciclo_annuale_U!I11</f>
        <v>-15107571553.380047</v>
      </c>
      <c r="G11" s="77">
        <f>ciclo_annuale_E!J11-ciclo_annuale_U!J11</f>
        <v>-10626723811.330078</v>
      </c>
      <c r="H11" s="77">
        <f>ciclo_annuale_E!K11-ciclo_annuale_U!K11</f>
        <v>-25734295364.709961</v>
      </c>
      <c r="I11" s="98">
        <f t="shared" ref="I11" si="3">H11/(E11+D11)*100</f>
        <v>-33.678126008181501</v>
      </c>
      <c r="J11" s="98">
        <f t="shared" ref="J11" si="4">G11/E11*100</f>
        <v>-24.82002864457441</v>
      </c>
      <c r="K11" s="98">
        <f t="shared" ref="K11" si="5">F11/D11*100</f>
        <v>-44.966520839395699</v>
      </c>
    </row>
    <row r="12" spans="1:11">
      <c r="A12" s="166">
        <v>2020</v>
      </c>
      <c r="B12" s="77">
        <f>ciclo_annuale_E!D12-ciclo_annuale_U!D12</f>
        <v>102146787432.88013</v>
      </c>
      <c r="C12" s="77">
        <f>ciclo_annuale_E!E12-ciclo_annuale_U!E12</f>
        <v>-42765384924.270004</v>
      </c>
      <c r="D12" s="77">
        <f>ciclo_annuale_E!F12-ciclo_annuale_U!F12</f>
        <v>59381402508.609848</v>
      </c>
      <c r="E12" s="77">
        <f>ciclo_annuale_E!G12-ciclo_annuale_U!G12</f>
        <v>-132593572293.84949</v>
      </c>
      <c r="F12" s="77">
        <f>ciclo_annuale_E!I12-ciclo_annuale_U!I12</f>
        <v>1123300240.2000237</v>
      </c>
      <c r="G12" s="77">
        <f>ciclo_annuale_E!J12-ciclo_annuale_U!J12</f>
        <v>-88600834855.060791</v>
      </c>
      <c r="H12" s="77">
        <f>ciclo_annuale_E!K12-ciclo_annuale_U!K12</f>
        <v>-87477534614.856689</v>
      </c>
      <c r="I12" s="98">
        <f t="shared" ref="I12" si="6">H12/(E12+D12)*100</f>
        <v>119.48496386797855</v>
      </c>
      <c r="J12" s="98">
        <f t="shared" ref="J12" si="7">G12/E12*100</f>
        <v>66.821364959310813</v>
      </c>
      <c r="K12" s="98">
        <f t="shared" ref="K12" si="8">F12/D12*100</f>
        <v>1.8916701067091732</v>
      </c>
    </row>
    <row r="13" spans="1:11">
      <c r="I13" s="24"/>
      <c r="J13" s="24"/>
      <c r="K13" s="24"/>
    </row>
  </sheetData>
  <mergeCells count="4">
    <mergeCell ref="A1:A2"/>
    <mergeCell ref="I1:I2"/>
    <mergeCell ref="J1:J2"/>
    <mergeCell ref="K1:K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M25"/>
  <sheetViews>
    <sheetView showGridLines="0" topLeftCell="A7" workbookViewId="0">
      <selection activeCell="H16" sqref="H16:H25"/>
    </sheetView>
  </sheetViews>
  <sheetFormatPr defaultRowHeight="15"/>
  <cols>
    <col min="1" max="1" width="6.42578125" customWidth="1"/>
    <col min="2" max="2" width="14" customWidth="1"/>
    <col min="3" max="3" width="15.140625" customWidth="1"/>
    <col min="4" max="4" width="14.28515625" customWidth="1"/>
    <col min="5" max="5" width="13.85546875" customWidth="1"/>
    <col min="6" max="6" width="15" bestFit="1" customWidth="1"/>
    <col min="7" max="7" width="14" customWidth="1"/>
    <col min="8" max="8" width="13.85546875" customWidth="1"/>
    <col min="9" max="9" width="14.7109375" customWidth="1"/>
    <col min="10" max="10" width="12" customWidth="1"/>
    <col min="11" max="12" width="13.85546875" customWidth="1"/>
  </cols>
  <sheetData>
    <row r="1" spans="1:13" ht="30">
      <c r="A1" s="181" t="s">
        <v>38</v>
      </c>
      <c r="B1" s="76" t="s">
        <v>762</v>
      </c>
      <c r="C1" s="76" t="s">
        <v>836</v>
      </c>
      <c r="D1" s="76" t="s">
        <v>58</v>
      </c>
      <c r="E1" s="76" t="s">
        <v>837</v>
      </c>
      <c r="F1" s="76" t="s">
        <v>838</v>
      </c>
      <c r="G1" s="76" t="s">
        <v>839</v>
      </c>
      <c r="H1" s="76" t="s">
        <v>840</v>
      </c>
      <c r="I1" s="184" t="s">
        <v>1106</v>
      </c>
      <c r="J1" s="183" t="s">
        <v>846</v>
      </c>
      <c r="K1" s="183" t="s">
        <v>844</v>
      </c>
      <c r="L1" s="183" t="s">
        <v>845</v>
      </c>
    </row>
    <row r="2" spans="1:13">
      <c r="A2" s="181"/>
      <c r="B2" s="75" t="s">
        <v>773</v>
      </c>
      <c r="C2" s="74" t="s">
        <v>774</v>
      </c>
      <c r="D2" s="74" t="s">
        <v>778</v>
      </c>
      <c r="E2" s="74" t="s">
        <v>775</v>
      </c>
      <c r="F2" s="74" t="s">
        <v>776</v>
      </c>
      <c r="G2" s="74" t="s">
        <v>777</v>
      </c>
      <c r="H2" s="74" t="s">
        <v>779</v>
      </c>
      <c r="I2" s="184"/>
      <c r="J2" s="183"/>
      <c r="K2" s="183"/>
      <c r="L2" s="183"/>
      <c r="M2" s="77"/>
    </row>
    <row r="3" spans="1:13">
      <c r="A3" s="96">
        <v>2011</v>
      </c>
      <c r="B3" s="77">
        <f>'Entrate2011-2020'!I239-'Uscite2008-2020'!I269</f>
        <v>121586129368.60983</v>
      </c>
      <c r="C3" s="77">
        <f>'Entrate2011-2020'!J239-'Uscite2008-2020'!J269</f>
        <v>-66981386266.430038</v>
      </c>
      <c r="D3" s="77">
        <f>B3+C3</f>
        <v>54604743102.179794</v>
      </c>
      <c r="E3" s="77">
        <f>'Entrate2011-2020'!C239-'Uscite2008-2020'!C269</f>
        <v>920522829.62994385</v>
      </c>
      <c r="F3" s="77">
        <f>'Entrate2011-2020'!L239-'Uscite2008-2020'!L269</f>
        <v>-29001830801.850224</v>
      </c>
      <c r="G3" s="77">
        <f>'Entrate2011-2020'!D239-'Uscite2008-2020'!D269</f>
        <v>-37715920657.180054</v>
      </c>
      <c r="H3" s="77">
        <f t="shared" ref="H3:H10" si="0">G3+F3</f>
        <v>-66717751459.030273</v>
      </c>
      <c r="I3" s="97">
        <v>-59240000000</v>
      </c>
      <c r="J3" s="98">
        <f t="shared" ref="J3:J10" si="1">H3/(E3+D3)*100</f>
        <v>-120.15746406503655</v>
      </c>
      <c r="K3" s="98">
        <f t="shared" ref="K3:K10" si="2">G3/E3*100</f>
        <v>-4097.2281667736688</v>
      </c>
      <c r="L3" s="98">
        <f t="shared" ref="L3:L10" si="3">F3/D3*100</f>
        <v>-53.112292365482226</v>
      </c>
    </row>
    <row r="4" spans="1:13">
      <c r="A4" s="96">
        <v>2012</v>
      </c>
      <c r="B4" s="77">
        <f>'Entrate2011-2020'!I215-'Uscite2008-2020'!I242</f>
        <v>122346051095.4301</v>
      </c>
      <c r="C4" s="77">
        <f>'Entrate2011-2020'!J215-'Uscite2008-2020'!J242</f>
        <v>-21967295603.819977</v>
      </c>
      <c r="D4" s="77">
        <f t="shared" ref="D4:D10" si="4">B4+C4</f>
        <v>100378755491.61012</v>
      </c>
      <c r="E4" s="77">
        <f>'Entrate2011-2020'!C215-'Uscite2008-2020'!C242</f>
        <v>10787443243.009888</v>
      </c>
      <c r="F4" s="77">
        <f>'Entrate2011-2020'!L215-'Uscite2008-2020'!L242</f>
        <v>-13308374875.940197</v>
      </c>
      <c r="G4" s="77">
        <f>'Entrate2011-2020'!D215-'Uscite2008-2020'!D242</f>
        <v>-45455882364.769897</v>
      </c>
      <c r="H4" s="77">
        <f t="shared" si="0"/>
        <v>-58764257240.710098</v>
      </c>
      <c r="I4" s="97">
        <v>-47844000000</v>
      </c>
      <c r="J4" s="98">
        <f t="shared" si="1"/>
        <v>-52.861623325804516</v>
      </c>
      <c r="K4" s="98">
        <f t="shared" si="2"/>
        <v>-421.37771982461805</v>
      </c>
      <c r="L4" s="98">
        <f t="shared" si="3"/>
        <v>-13.2581588711294</v>
      </c>
    </row>
    <row r="5" spans="1:13">
      <c r="A5" s="96">
        <v>2013</v>
      </c>
      <c r="B5" s="77">
        <f>'Entrate2011-2020'!I191-'Uscite2008-2020'!I215</f>
        <v>168485083914.3399</v>
      </c>
      <c r="C5" s="77">
        <f>'Entrate2011-2020'!J191-'Uscite2008-2020'!J215</f>
        <v>-39940237563.849976</v>
      </c>
      <c r="D5" s="77">
        <f t="shared" si="4"/>
        <v>128544846350.48993</v>
      </c>
      <c r="E5" s="77">
        <f>'Entrate2011-2020'!C191-'Uscite2008-2020'!C215</f>
        <v>-28018162562.819946</v>
      </c>
      <c r="F5" s="77">
        <f>'Entrate2011-2020'!L191-'Uscite2008-2020'!L215</f>
        <v>-11573394152.3801</v>
      </c>
      <c r="G5" s="77">
        <f>'Entrate2011-2020'!D191-'Uscite2008-2020'!D215</f>
        <v>-65373275483.529785</v>
      </c>
      <c r="H5" s="77">
        <f t="shared" si="0"/>
        <v>-76946669635.909882</v>
      </c>
      <c r="I5" s="97">
        <v>-46032000000</v>
      </c>
      <c r="J5" s="98">
        <f t="shared" si="1"/>
        <v>-76.543527287177568</v>
      </c>
      <c r="K5" s="98">
        <f t="shared" si="2"/>
        <v>233.32463482198511</v>
      </c>
      <c r="L5" s="98">
        <f t="shared" si="3"/>
        <v>-9.003390241584734</v>
      </c>
    </row>
    <row r="6" spans="1:13">
      <c r="A6" s="96">
        <v>2014</v>
      </c>
      <c r="B6" s="77">
        <f>'Entrate2011-2020'!I167-'Uscite2008-2020'!I188</f>
        <v>177424859402.87012</v>
      </c>
      <c r="C6" s="77">
        <f>'Entrate2011-2020'!J167-'Uscite2008-2020'!J188</f>
        <v>-107060022434.79999</v>
      </c>
      <c r="D6" s="77">
        <f t="shared" si="4"/>
        <v>70364836968.070129</v>
      </c>
      <c r="E6" s="77">
        <f>'Entrate2011-2020'!C167-'Uscite2008-2020'!C188</f>
        <v>-52838590921.689819</v>
      </c>
      <c r="F6" s="77">
        <f>'Entrate2011-2020'!L167-'Uscite2008-2020'!L188</f>
        <v>-5631249855.1199417</v>
      </c>
      <c r="G6" s="77">
        <f>'Entrate2011-2020'!D167-'Uscite2008-2020'!D188</f>
        <v>-73177382545.939819</v>
      </c>
      <c r="H6" s="77">
        <f t="shared" si="0"/>
        <v>-78808632401.059753</v>
      </c>
      <c r="I6" s="97">
        <v>-48080000000</v>
      </c>
      <c r="J6" s="98">
        <f t="shared" si="1"/>
        <v>-449.66065290026023</v>
      </c>
      <c r="K6" s="98">
        <f t="shared" si="2"/>
        <v>138.49230509268006</v>
      </c>
      <c r="L6" s="98">
        <f t="shared" si="3"/>
        <v>-8.002931716697173</v>
      </c>
    </row>
    <row r="7" spans="1:13">
      <c r="A7" s="96">
        <v>2015</v>
      </c>
      <c r="B7" s="77">
        <f>'Entrate2011-2020'!I143-'Uscite2008-2020'!I161</f>
        <v>96334878447.439865</v>
      </c>
      <c r="C7" s="77">
        <f>'Entrate2011-2020'!J143-'Uscite2008-2020'!J161</f>
        <v>-44496794347.179962</v>
      </c>
      <c r="D7" s="77">
        <f t="shared" si="4"/>
        <v>51838084100.259903</v>
      </c>
      <c r="E7" s="77">
        <f>'Entrate2011-2020'!C143-'Uscite2008-2020'!C161</f>
        <v>-41545193709.530151</v>
      </c>
      <c r="F7" s="77">
        <f>'Entrate2011-2020'!L143-'Uscite2008-2020'!L161</f>
        <v>-14394369053.989922</v>
      </c>
      <c r="G7" s="77">
        <f>'Entrate2011-2020'!D143-'Uscite2008-2020'!D161</f>
        <v>-73881033655.55011</v>
      </c>
      <c r="H7" s="77">
        <f t="shared" si="0"/>
        <v>-88275402709.540039</v>
      </c>
      <c r="I7" s="97">
        <v>-42248000000</v>
      </c>
      <c r="J7" s="98">
        <f t="shared" si="1"/>
        <v>-857.63472997871338</v>
      </c>
      <c r="K7" s="98">
        <f t="shared" si="2"/>
        <v>177.83292616734715</v>
      </c>
      <c r="L7" s="98">
        <f t="shared" si="3"/>
        <v>-27.76794185940555</v>
      </c>
    </row>
    <row r="8" spans="1:13">
      <c r="A8" s="96">
        <v>2016</v>
      </c>
      <c r="B8" s="77">
        <f>'Entrate2011-2020'!I119-'Uscite2008-2020'!I134</f>
        <v>98568293100.269699</v>
      </c>
      <c r="C8" s="77">
        <f>'Entrate2011-2020'!J119-'Uscite2008-2020'!J134</f>
        <v>-50743087911.42997</v>
      </c>
      <c r="D8" s="77">
        <f t="shared" si="4"/>
        <v>47825205188.839729</v>
      </c>
      <c r="E8" s="77">
        <f>'Entrate2011-2020'!C119-'Uscite2008-2020'!C134</f>
        <v>-11126366195.930054</v>
      </c>
      <c r="F8" s="77">
        <f>'Entrate2011-2020'!L119-'Uscite2008-2020'!L134</f>
        <v>-5884347957.6400299</v>
      </c>
      <c r="G8" s="77">
        <f>'Entrate2011-2020'!D119-'Uscite2008-2020'!D134</f>
        <v>-35581134446.800049</v>
      </c>
      <c r="H8" s="77">
        <f t="shared" si="0"/>
        <v>-41465482404.440079</v>
      </c>
      <c r="I8" s="97">
        <v>-40765000000</v>
      </c>
      <c r="J8" s="98">
        <f t="shared" si="1"/>
        <v>-112.98854008011352</v>
      </c>
      <c r="K8" s="98">
        <f t="shared" si="2"/>
        <v>319.79115032017711</v>
      </c>
      <c r="L8" s="98">
        <f t="shared" si="3"/>
        <v>-12.303863484548467</v>
      </c>
    </row>
    <row r="9" spans="1:13">
      <c r="A9" s="96">
        <v>2017</v>
      </c>
      <c r="B9" s="77">
        <f>'Entrate2011-2020'!I95-'Uscite2008-2020'!I107</f>
        <v>78164321397.349823</v>
      </c>
      <c r="C9" s="77">
        <f>'Entrate2011-2020'!J95-'Uscite2008-2020'!J107</f>
        <v>-44618533813.450035</v>
      </c>
      <c r="D9" s="77">
        <f t="shared" si="4"/>
        <v>33545787583.899788</v>
      </c>
      <c r="E9" s="77">
        <f>'Entrate2011-2020'!C95-'Uscite2008-2020'!C107</f>
        <v>-29096207534.700073</v>
      </c>
      <c r="F9" s="77">
        <f>'Entrate2011-2020'!L95-'Uscite2008-2020'!L107</f>
        <v>-14627623959.350193</v>
      </c>
      <c r="G9" s="77">
        <f>'Entrate2011-2020'!D95-'Uscite2008-2020'!D107</f>
        <v>-47568356186.06012</v>
      </c>
      <c r="H9" s="77">
        <f t="shared" si="0"/>
        <v>-62195980145.410309</v>
      </c>
      <c r="I9" s="97">
        <v>-42000000000</v>
      </c>
      <c r="J9" s="98">
        <f t="shared" si="1"/>
        <v>-1397.7943863847702</v>
      </c>
      <c r="K9" s="98">
        <f t="shared" si="2"/>
        <v>163.48644794800217</v>
      </c>
      <c r="L9" s="98">
        <f t="shared" si="3"/>
        <v>-43.604950167784054</v>
      </c>
    </row>
    <row r="10" spans="1:13">
      <c r="A10" s="96">
        <v>2018</v>
      </c>
      <c r="B10" s="77">
        <f>'Entrate2011-2020'!I71-'Uscite2008-2020'!I80</f>
        <v>66645560194.60997</v>
      </c>
      <c r="C10" s="77">
        <f>'Entrate2011-2020'!J71-'Uscite2008-2020'!J80</f>
        <v>-28506824686.570019</v>
      </c>
      <c r="D10" s="77">
        <f t="shared" si="4"/>
        <v>38138735508.039948</v>
      </c>
      <c r="E10" s="77">
        <f>'Entrate2011-2020'!C71-'Uscite2008-2020'!C80</f>
        <v>-19985671488.740112</v>
      </c>
      <c r="F10" s="77">
        <f>'Entrate2011-2020'!L71-'Uscite2008-2020'!L80</f>
        <v>-5730619003.1900024</v>
      </c>
      <c r="G10" s="77">
        <f>'Entrate2011-2020'!D71-'Uscite2008-2020'!D80</f>
        <v>-40200946204.500427</v>
      </c>
      <c r="H10" s="77">
        <f t="shared" si="0"/>
        <v>-45931565207.69043</v>
      </c>
      <c r="I10" s="97">
        <v>-38628000000</v>
      </c>
      <c r="J10" s="98">
        <f t="shared" si="1"/>
        <v>-253.02376039029699</v>
      </c>
      <c r="K10" s="98">
        <f t="shared" si="2"/>
        <v>201.14883919286655</v>
      </c>
      <c r="L10" s="98">
        <f t="shared" si="3"/>
        <v>-15.025718411618399</v>
      </c>
    </row>
    <row r="11" spans="1:13">
      <c r="A11" s="116">
        <v>2019</v>
      </c>
      <c r="B11" s="77">
        <f>'Entrate2011-2020'!I47-'Uscite2008-2020'!I53</f>
        <v>64084629226.990051</v>
      </c>
      <c r="C11" s="77">
        <f>'Entrate2011-2020'!J47-'Uscite2008-2020'!J53</f>
        <v>-29977857410.370014</v>
      </c>
      <c r="D11" s="77">
        <f t="shared" ref="D11" si="5">B11+C11</f>
        <v>34106771816.620037</v>
      </c>
      <c r="E11" s="77">
        <f>'Entrate2011-2020'!C47-'Uscite2008-2020'!C53</f>
        <v>2297490096.3498535</v>
      </c>
      <c r="F11" s="77">
        <f>'Entrate2011-2020'!L47-'Uscite2008-2020'!L53</f>
        <v>-14682450912.300049</v>
      </c>
      <c r="G11" s="77">
        <f>'Entrate2011-2020'!D47-'Uscite2008-2020'!D53</f>
        <v>-51812525826.590149</v>
      </c>
      <c r="H11" s="77">
        <f t="shared" ref="H11" si="6">G11+F11</f>
        <v>-66494976738.890198</v>
      </c>
      <c r="I11" s="97">
        <v>-27901000000</v>
      </c>
      <c r="J11" s="98">
        <f t="shared" ref="J11" si="7">H11/(E11+D11)*100</f>
        <v>-182.65712102021703</v>
      </c>
      <c r="K11" s="98">
        <f t="shared" ref="K11" si="8">G11/E11*100</f>
        <v>-2255.1795069283435</v>
      </c>
      <c r="L11" s="98">
        <f t="shared" ref="L11" si="9">F11/D11*100</f>
        <v>-43.048491927768353</v>
      </c>
    </row>
    <row r="12" spans="1:13">
      <c r="A12" s="166">
        <v>2020</v>
      </c>
      <c r="B12" s="77">
        <f>'Entrate2011-2020'!I23-'Uscite2008-2020'!I26</f>
        <v>102899238651.85997</v>
      </c>
      <c r="C12" s="77">
        <f>'Entrate2011-2020'!J23-'Uscite2008-2020'!J26</f>
        <v>-42765384924.270012</v>
      </c>
      <c r="D12" s="77">
        <f t="shared" ref="D12" si="10">B12+C12</f>
        <v>60133853727.589958</v>
      </c>
      <c r="E12" s="77">
        <f>'Entrate2011-2020'!C23-'Uscite2008-2020'!C26</f>
        <v>-270866568160.94958</v>
      </c>
      <c r="F12" s="77">
        <f>'Entrate2011-2020'!L23-'Uscite2008-2020'!L26</f>
        <v>1796492266.2999916</v>
      </c>
      <c r="G12" s="77">
        <f>'Entrate2011-2020'!D23-'Uscite2008-2020'!D26</f>
        <v>-227508935032.15973</v>
      </c>
      <c r="H12" s="77">
        <f t="shared" ref="H12" si="11">G12+F12</f>
        <v>-225712442765.85974</v>
      </c>
      <c r="I12" s="97">
        <v>-156338000000</v>
      </c>
      <c r="J12" s="98">
        <f t="shared" ref="J12" si="12">H12/(E12+D12)*100</f>
        <v>107.10840192647791</v>
      </c>
      <c r="K12" s="98">
        <f t="shared" ref="K12" si="13">G12/E12*100</f>
        <v>83.992992039155368</v>
      </c>
      <c r="L12" s="98">
        <f t="shared" ref="L12" si="14">F12/D12*100</f>
        <v>2.9874890015168685</v>
      </c>
    </row>
    <row r="13" spans="1:13">
      <c r="J13" s="24"/>
      <c r="K13" s="24"/>
      <c r="L13" s="24"/>
    </row>
    <row r="14" spans="1:13" ht="30">
      <c r="A14" s="181" t="s">
        <v>38</v>
      </c>
      <c r="B14" s="76" t="s">
        <v>762</v>
      </c>
      <c r="C14" s="76" t="s">
        <v>836</v>
      </c>
      <c r="D14" s="76" t="s">
        <v>58</v>
      </c>
      <c r="E14" s="76" t="s">
        <v>837</v>
      </c>
      <c r="F14" s="76" t="s">
        <v>838</v>
      </c>
      <c r="G14" s="76" t="s">
        <v>839</v>
      </c>
      <c r="H14" s="76" t="s">
        <v>840</v>
      </c>
      <c r="I14" s="184" t="s">
        <v>1106</v>
      </c>
      <c r="J14" s="185"/>
      <c r="K14" s="185"/>
      <c r="L14" s="185"/>
    </row>
    <row r="15" spans="1:13">
      <c r="A15" s="181"/>
      <c r="B15" s="75" t="s">
        <v>773</v>
      </c>
      <c r="C15" s="74" t="s">
        <v>774</v>
      </c>
      <c r="D15" s="74" t="s">
        <v>778</v>
      </c>
      <c r="E15" s="74" t="s">
        <v>775</v>
      </c>
      <c r="F15" s="74" t="s">
        <v>776</v>
      </c>
      <c r="G15" s="74" t="s">
        <v>777</v>
      </c>
      <c r="H15" s="74" t="s">
        <v>779</v>
      </c>
      <c r="I15" s="184"/>
      <c r="J15" s="185"/>
      <c r="K15" s="185"/>
      <c r="L15" s="185"/>
      <c r="M15" s="77"/>
    </row>
    <row r="16" spans="1:13" ht="15.75">
      <c r="A16" s="135">
        <v>2011</v>
      </c>
      <c r="B16" s="151">
        <f>B3/1000000</f>
        <v>121586.12936860984</v>
      </c>
      <c r="C16" s="151">
        <f t="shared" ref="C16:I16" si="15">C3/1000000</f>
        <v>-66981.38626643004</v>
      </c>
      <c r="D16" s="151">
        <f t="shared" si="15"/>
        <v>54604.743102179797</v>
      </c>
      <c r="E16" s="151">
        <f t="shared" si="15"/>
        <v>920.52282962994389</v>
      </c>
      <c r="F16" s="151">
        <f t="shared" si="15"/>
        <v>-29001.830801850225</v>
      </c>
      <c r="G16" s="151">
        <f t="shared" si="15"/>
        <v>-37715.920657180053</v>
      </c>
      <c r="H16" s="151">
        <f t="shared" si="15"/>
        <v>-66717.751459030274</v>
      </c>
      <c r="I16" s="152">
        <f t="shared" si="15"/>
        <v>-59240</v>
      </c>
      <c r="J16" s="150"/>
      <c r="K16" s="150"/>
      <c r="L16" s="150"/>
    </row>
    <row r="17" spans="1:12" ht="15.75">
      <c r="A17" s="135">
        <v>2012</v>
      </c>
      <c r="B17" s="151">
        <f t="shared" ref="B17:I25" si="16">B4/1000000</f>
        <v>122346.0510954301</v>
      </c>
      <c r="C17" s="151">
        <f t="shared" si="16"/>
        <v>-21967.295603819977</v>
      </c>
      <c r="D17" s="151">
        <f t="shared" si="16"/>
        <v>100378.75549161012</v>
      </c>
      <c r="E17" s="151">
        <f t="shared" si="16"/>
        <v>10787.443243009888</v>
      </c>
      <c r="F17" s="151">
        <f t="shared" si="16"/>
        <v>-13308.374875940197</v>
      </c>
      <c r="G17" s="151">
        <f t="shared" si="16"/>
        <v>-45455.882364769896</v>
      </c>
      <c r="H17" s="151">
        <f t="shared" si="16"/>
        <v>-58764.257240710096</v>
      </c>
      <c r="I17" s="152">
        <f t="shared" si="16"/>
        <v>-47844</v>
      </c>
      <c r="J17" s="150"/>
      <c r="K17" s="150"/>
      <c r="L17" s="150"/>
    </row>
    <row r="18" spans="1:12" ht="15.75">
      <c r="A18" s="135">
        <v>2013</v>
      </c>
      <c r="B18" s="151">
        <f t="shared" si="16"/>
        <v>168485.08391433989</v>
      </c>
      <c r="C18" s="151">
        <f t="shared" si="16"/>
        <v>-39940.237563849973</v>
      </c>
      <c r="D18" s="151">
        <f t="shared" si="16"/>
        <v>128544.84635048993</v>
      </c>
      <c r="E18" s="151">
        <f t="shared" si="16"/>
        <v>-28018.162562819947</v>
      </c>
      <c r="F18" s="151">
        <f t="shared" si="16"/>
        <v>-11573.3941523801</v>
      </c>
      <c r="G18" s="151">
        <f t="shared" si="16"/>
        <v>-65373.275483529782</v>
      </c>
      <c r="H18" s="151">
        <f t="shared" si="16"/>
        <v>-76946.669635909886</v>
      </c>
      <c r="I18" s="152">
        <f t="shared" si="16"/>
        <v>-46032</v>
      </c>
      <c r="J18" s="150"/>
      <c r="K18" s="150"/>
      <c r="L18" s="150"/>
    </row>
    <row r="19" spans="1:12" ht="15.75">
      <c r="A19" s="135">
        <v>2014</v>
      </c>
      <c r="B19" s="151">
        <f t="shared" si="16"/>
        <v>177424.85940287012</v>
      </c>
      <c r="C19" s="151">
        <f t="shared" si="16"/>
        <v>-107060.02243479999</v>
      </c>
      <c r="D19" s="151">
        <f t="shared" si="16"/>
        <v>70364.836968070129</v>
      </c>
      <c r="E19" s="151">
        <f t="shared" si="16"/>
        <v>-52838.590921689822</v>
      </c>
      <c r="F19" s="151">
        <f t="shared" si="16"/>
        <v>-5631.2498551199415</v>
      </c>
      <c r="G19" s="151">
        <f t="shared" si="16"/>
        <v>-73177.382545939821</v>
      </c>
      <c r="H19" s="151">
        <f t="shared" si="16"/>
        <v>-78808.63240105976</v>
      </c>
      <c r="I19" s="152">
        <f t="shared" si="16"/>
        <v>-48080</v>
      </c>
      <c r="J19" s="150"/>
      <c r="K19" s="150"/>
      <c r="L19" s="150"/>
    </row>
    <row r="20" spans="1:12" ht="15.75">
      <c r="A20" s="135">
        <v>2015</v>
      </c>
      <c r="B20" s="151">
        <f t="shared" si="16"/>
        <v>96334.878447439871</v>
      </c>
      <c r="C20" s="151">
        <f t="shared" si="16"/>
        <v>-44496.794347179959</v>
      </c>
      <c r="D20" s="151">
        <f t="shared" si="16"/>
        <v>51838.084100259905</v>
      </c>
      <c r="E20" s="151">
        <f t="shared" si="16"/>
        <v>-41545.193709530155</v>
      </c>
      <c r="F20" s="151">
        <f t="shared" si="16"/>
        <v>-14394.369053989922</v>
      </c>
      <c r="G20" s="151">
        <f t="shared" si="16"/>
        <v>-73881.033655550113</v>
      </c>
      <c r="H20" s="151">
        <f t="shared" si="16"/>
        <v>-88275.402709540038</v>
      </c>
      <c r="I20" s="152">
        <f t="shared" si="16"/>
        <v>-42248</v>
      </c>
      <c r="J20" s="150"/>
      <c r="K20" s="150"/>
      <c r="L20" s="150"/>
    </row>
    <row r="21" spans="1:12" ht="15.75">
      <c r="A21" s="135">
        <v>2016</v>
      </c>
      <c r="B21" s="151">
        <f t="shared" si="16"/>
        <v>98568.293100269701</v>
      </c>
      <c r="C21" s="151">
        <f t="shared" si="16"/>
        <v>-50743.087911429968</v>
      </c>
      <c r="D21" s="151">
        <f t="shared" si="16"/>
        <v>47825.205188839733</v>
      </c>
      <c r="E21" s="151">
        <f t="shared" si="16"/>
        <v>-11126.366195930053</v>
      </c>
      <c r="F21" s="151">
        <f t="shared" si="16"/>
        <v>-5884.3479576400296</v>
      </c>
      <c r="G21" s="151">
        <f t="shared" si="16"/>
        <v>-35581.134446800046</v>
      </c>
      <c r="H21" s="151">
        <f t="shared" si="16"/>
        <v>-41465.482404440081</v>
      </c>
      <c r="I21" s="152">
        <f t="shared" si="16"/>
        <v>-40765</v>
      </c>
      <c r="J21" s="150"/>
      <c r="K21" s="150"/>
      <c r="L21" s="150"/>
    </row>
    <row r="22" spans="1:12" ht="15.75">
      <c r="A22" s="135">
        <v>2017</v>
      </c>
      <c r="B22" s="151">
        <f t="shared" si="16"/>
        <v>78164.32139734982</v>
      </c>
      <c r="C22" s="151">
        <f t="shared" si="16"/>
        <v>-44618.533813450034</v>
      </c>
      <c r="D22" s="151">
        <f t="shared" si="16"/>
        <v>33545.787583899786</v>
      </c>
      <c r="E22" s="151">
        <f t="shared" si="16"/>
        <v>-29096.207534700072</v>
      </c>
      <c r="F22" s="151">
        <f t="shared" si="16"/>
        <v>-14627.623959350192</v>
      </c>
      <c r="G22" s="151">
        <f t="shared" si="16"/>
        <v>-47568.356186060118</v>
      </c>
      <c r="H22" s="151">
        <f t="shared" si="16"/>
        <v>-62195.980145410307</v>
      </c>
      <c r="I22" s="152">
        <f t="shared" si="16"/>
        <v>-42000</v>
      </c>
      <c r="J22" s="150"/>
      <c r="K22" s="150"/>
      <c r="L22" s="150"/>
    </row>
    <row r="23" spans="1:12" ht="15.75">
      <c r="A23" s="135">
        <v>2018</v>
      </c>
      <c r="B23" s="151">
        <f t="shared" si="16"/>
        <v>66645.560194609963</v>
      </c>
      <c r="C23" s="151">
        <f t="shared" si="16"/>
        <v>-28506.82468657002</v>
      </c>
      <c r="D23" s="151">
        <f t="shared" si="16"/>
        <v>38138.73550803995</v>
      </c>
      <c r="E23" s="151">
        <f t="shared" si="16"/>
        <v>-19985.671488740114</v>
      </c>
      <c r="F23" s="151">
        <f t="shared" si="16"/>
        <v>-5730.6190031900023</v>
      </c>
      <c r="G23" s="151">
        <f t="shared" si="16"/>
        <v>-40200.946204500426</v>
      </c>
      <c r="H23" s="151">
        <f t="shared" si="16"/>
        <v>-45931.56520769043</v>
      </c>
      <c r="I23" s="152">
        <f t="shared" si="16"/>
        <v>-38628</v>
      </c>
      <c r="J23" s="150"/>
      <c r="K23" s="150"/>
      <c r="L23" s="150"/>
    </row>
    <row r="24" spans="1:12" ht="15.75">
      <c r="A24" s="135">
        <v>2019</v>
      </c>
      <c r="B24" s="151">
        <f t="shared" si="16"/>
        <v>64084.629226990051</v>
      </c>
      <c r="C24" s="151">
        <f t="shared" si="16"/>
        <v>-29977.857410370016</v>
      </c>
      <c r="D24" s="151">
        <f t="shared" si="16"/>
        <v>34106.771816620036</v>
      </c>
      <c r="E24" s="151">
        <f t="shared" si="16"/>
        <v>2297.4900963498535</v>
      </c>
      <c r="F24" s="151">
        <f t="shared" si="16"/>
        <v>-14682.450912300048</v>
      </c>
      <c r="G24" s="151">
        <f t="shared" si="16"/>
        <v>-51812.52582659015</v>
      </c>
      <c r="H24" s="151">
        <f t="shared" si="16"/>
        <v>-66494.976738890196</v>
      </c>
      <c r="I24" s="152">
        <f t="shared" si="16"/>
        <v>-27901</v>
      </c>
      <c r="J24" s="150"/>
      <c r="K24" s="150"/>
      <c r="L24" s="150"/>
    </row>
    <row r="25" spans="1:12" ht="15.75">
      <c r="A25" s="166">
        <v>2020</v>
      </c>
      <c r="B25" s="151">
        <f t="shared" si="16"/>
        <v>102899.23865185997</v>
      </c>
      <c r="C25" s="151">
        <f t="shared" si="16"/>
        <v>-42765.384924270009</v>
      </c>
      <c r="D25" s="151">
        <f t="shared" si="16"/>
        <v>60133.853727589958</v>
      </c>
      <c r="E25" s="151">
        <f t="shared" si="16"/>
        <v>-270866.56816094957</v>
      </c>
      <c r="F25" s="151">
        <f t="shared" si="16"/>
        <v>1796.4922662999916</v>
      </c>
      <c r="G25" s="151">
        <f t="shared" si="16"/>
        <v>-227508.93503215973</v>
      </c>
      <c r="H25" s="151">
        <f t="shared" si="16"/>
        <v>-225712.44276585974</v>
      </c>
      <c r="I25" s="152">
        <f t="shared" si="16"/>
        <v>-156338</v>
      </c>
      <c r="J25" s="150"/>
      <c r="K25" s="150"/>
      <c r="L25" s="150"/>
    </row>
  </sheetData>
  <mergeCells count="10">
    <mergeCell ref="A14:A15"/>
    <mergeCell ref="I14:I15"/>
    <mergeCell ref="J14:J15"/>
    <mergeCell ref="K14:K15"/>
    <mergeCell ref="L14:L15"/>
    <mergeCell ref="A1:A2"/>
    <mergeCell ref="J1:J2"/>
    <mergeCell ref="K1:K2"/>
    <mergeCell ref="L1:L2"/>
    <mergeCell ref="I1: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6"/>
  <sheetViews>
    <sheetView showGridLines="0" workbookViewId="0">
      <selection sqref="A1:D26"/>
    </sheetView>
  </sheetViews>
  <sheetFormatPr defaultRowHeight="15"/>
  <cols>
    <col min="1" max="1" width="75.7109375" bestFit="1" customWidth="1"/>
    <col min="2" max="4" width="16.85546875" bestFit="1" customWidth="1"/>
  </cols>
  <sheetData>
    <row r="1" spans="1:5" ht="30">
      <c r="A1" s="15"/>
      <c r="B1" s="71" t="s">
        <v>1636</v>
      </c>
      <c r="C1" s="71" t="s">
        <v>1638</v>
      </c>
      <c r="D1" s="71" t="s">
        <v>1635</v>
      </c>
      <c r="E1" s="71" t="s">
        <v>1637</v>
      </c>
    </row>
    <row r="2" spans="1:5">
      <c r="A2" s="3" t="s">
        <v>62</v>
      </c>
      <c r="B2" s="193">
        <v>607397444890</v>
      </c>
      <c r="C2" s="4">
        <v>96194939066.540024</v>
      </c>
      <c r="D2" s="4">
        <v>703592383956.54004</v>
      </c>
      <c r="E2" s="5">
        <f>C2/B2*100</f>
        <v>15.837231433194615</v>
      </c>
    </row>
    <row r="3" spans="1:5">
      <c r="A3" s="6" t="s">
        <v>69</v>
      </c>
      <c r="B3" s="7">
        <v>94626722479</v>
      </c>
      <c r="C3" s="7">
        <v>4224765392.6999998</v>
      </c>
      <c r="D3" s="7">
        <v>98851487871.699982</v>
      </c>
      <c r="E3" s="8">
        <f t="shared" ref="E3:E24" si="0">C3/B3*100</f>
        <v>4.4646641900099402</v>
      </c>
    </row>
    <row r="4" spans="1:5">
      <c r="A4" s="6" t="s">
        <v>70</v>
      </c>
      <c r="B4" s="7">
        <v>13687902230</v>
      </c>
      <c r="C4" s="7">
        <v>1400586672.200001</v>
      </c>
      <c r="D4" s="7">
        <v>15088488902.200014</v>
      </c>
      <c r="E4" s="8">
        <f t="shared" si="0"/>
        <v>10.232295998800401</v>
      </c>
    </row>
    <row r="5" spans="1:5">
      <c r="A5" s="6" t="s">
        <v>71</v>
      </c>
      <c r="B5" s="7">
        <v>5024326869</v>
      </c>
      <c r="C5" s="7">
        <v>378651531.34000003</v>
      </c>
      <c r="D5" s="7">
        <v>5402978400.3400002</v>
      </c>
      <c r="E5" s="8">
        <f t="shared" si="0"/>
        <v>7.5363634017578089</v>
      </c>
    </row>
    <row r="6" spans="1:5">
      <c r="A6" s="6" t="s">
        <v>72</v>
      </c>
      <c r="B6" s="7">
        <v>285092767857</v>
      </c>
      <c r="C6" s="7">
        <v>70488354863.430008</v>
      </c>
      <c r="D6" s="7">
        <v>355581122720.42999</v>
      </c>
      <c r="E6" s="8">
        <f t="shared" si="0"/>
        <v>24.724708168951636</v>
      </c>
    </row>
    <row r="7" spans="1:5">
      <c r="A7" s="6" t="s">
        <v>73</v>
      </c>
      <c r="B7" s="7">
        <v>15559786506</v>
      </c>
      <c r="C7" s="7">
        <v>7640675338.8400002</v>
      </c>
      <c r="D7" s="7">
        <v>23200461844.84</v>
      </c>
      <c r="E7" s="8">
        <f t="shared" si="0"/>
        <v>49.105271051718375</v>
      </c>
    </row>
    <row r="8" spans="1:5">
      <c r="A8" s="6" t="s">
        <v>74</v>
      </c>
      <c r="B8" s="7">
        <v>9386493498</v>
      </c>
      <c r="C8" s="7">
        <v>19151698900</v>
      </c>
      <c r="D8" s="7">
        <v>28538192398</v>
      </c>
      <c r="E8" s="8">
        <f t="shared" si="0"/>
        <v>204.03464727356061</v>
      </c>
    </row>
    <row r="9" spans="1:5">
      <c r="A9" s="6" t="s">
        <v>75</v>
      </c>
      <c r="B9" s="7">
        <v>1494654140</v>
      </c>
      <c r="C9" s="7">
        <v>163755860.10000002</v>
      </c>
      <c r="D9" s="7">
        <v>1658410000.0999999</v>
      </c>
      <c r="E9" s="8">
        <f t="shared" si="0"/>
        <v>10.956103871628791</v>
      </c>
    </row>
    <row r="10" spans="1:5">
      <c r="A10" s="6" t="s">
        <v>76</v>
      </c>
      <c r="B10" s="7">
        <v>18433000000</v>
      </c>
      <c r="C10" s="7">
        <v>0</v>
      </c>
      <c r="D10" s="7">
        <v>18433000000</v>
      </c>
      <c r="E10" s="8">
        <f t="shared" si="0"/>
        <v>0</v>
      </c>
    </row>
    <row r="11" spans="1:5">
      <c r="A11" s="6" t="s">
        <v>77</v>
      </c>
      <c r="B11" s="7">
        <v>76732295419</v>
      </c>
      <c r="C11" s="7">
        <v>-2204298838.5599999</v>
      </c>
      <c r="D11" s="7">
        <v>74527996580.440002</v>
      </c>
      <c r="E11" s="8">
        <f t="shared" si="0"/>
        <v>-2.8727132774059885</v>
      </c>
    </row>
    <row r="12" spans="1:5">
      <c r="A12" s="6" t="s">
        <v>78</v>
      </c>
      <c r="B12" s="7">
        <v>76134520134</v>
      </c>
      <c r="C12" s="7">
        <v>529243771.47000003</v>
      </c>
      <c r="D12" s="7">
        <v>76663763905.470001</v>
      </c>
      <c r="E12" s="8">
        <f t="shared" si="0"/>
        <v>0.69514297921430179</v>
      </c>
    </row>
    <row r="13" spans="1:5">
      <c r="A13" s="6" t="s">
        <v>79</v>
      </c>
      <c r="B13" s="7">
        <v>1155005000</v>
      </c>
      <c r="C13" s="7">
        <v>13007713</v>
      </c>
      <c r="D13" s="7">
        <v>1168012713</v>
      </c>
      <c r="E13" s="8">
        <f t="shared" si="0"/>
        <v>1.1262040424067428</v>
      </c>
    </row>
    <row r="14" spans="1:5">
      <c r="A14" s="6" t="s">
        <v>80</v>
      </c>
      <c r="B14" s="7">
        <v>10069970758</v>
      </c>
      <c r="C14" s="7">
        <v>-5591502137.9800005</v>
      </c>
      <c r="D14" s="7">
        <v>4478468620.0200005</v>
      </c>
      <c r="E14" s="8">
        <f t="shared" si="0"/>
        <v>-55.526498262548387</v>
      </c>
    </row>
    <row r="15" spans="1:5">
      <c r="A15" s="3" t="s">
        <v>63</v>
      </c>
      <c r="B15" s="4">
        <v>55186408975</v>
      </c>
      <c r="C15" s="4">
        <v>116205517484.95999</v>
      </c>
      <c r="D15" s="4">
        <v>171391926459.95999</v>
      </c>
      <c r="E15" s="5">
        <f t="shared" si="0"/>
        <v>210.56908692428649</v>
      </c>
    </row>
    <row r="16" spans="1:5">
      <c r="A16" s="6" t="s">
        <v>81</v>
      </c>
      <c r="B16" s="7">
        <v>7367407452</v>
      </c>
      <c r="C16" s="7">
        <v>1246117851.9599998</v>
      </c>
      <c r="D16" s="7">
        <v>8613525303.9599991</v>
      </c>
      <c r="E16" s="8">
        <f t="shared" si="0"/>
        <v>16.9139261005813</v>
      </c>
    </row>
    <row r="17" spans="1:5">
      <c r="A17" s="6" t="s">
        <v>82</v>
      </c>
      <c r="B17" s="7">
        <v>23513382155</v>
      </c>
      <c r="C17" s="7">
        <v>2794273182</v>
      </c>
      <c r="D17" s="7">
        <v>26307655337</v>
      </c>
      <c r="E17" s="8">
        <f t="shared" si="0"/>
        <v>11.883756932882632</v>
      </c>
    </row>
    <row r="18" spans="1:5">
      <c r="A18" s="6" t="s">
        <v>83</v>
      </c>
      <c r="B18" s="7">
        <v>13126823016</v>
      </c>
      <c r="C18" s="7">
        <v>14754724156</v>
      </c>
      <c r="D18" s="7">
        <v>27881547172</v>
      </c>
      <c r="E18" s="8">
        <f t="shared" si="0"/>
        <v>112.40133380343276</v>
      </c>
    </row>
    <row r="19" spans="1:5">
      <c r="A19" s="6" t="s">
        <v>84</v>
      </c>
      <c r="B19" s="7">
        <v>206879479</v>
      </c>
      <c r="C19" s="7">
        <v>500794380</v>
      </c>
      <c r="D19" s="7">
        <v>707673859</v>
      </c>
      <c r="E19" s="8">
        <f t="shared" si="0"/>
        <v>242.07059222147404</v>
      </c>
    </row>
    <row r="20" spans="1:5">
      <c r="A20" s="6" t="s">
        <v>85</v>
      </c>
      <c r="B20" s="7">
        <v>453296268</v>
      </c>
      <c r="C20" s="7">
        <v>71575939</v>
      </c>
      <c r="D20" s="7">
        <v>524872207</v>
      </c>
      <c r="E20" s="8">
        <f t="shared" si="0"/>
        <v>15.790101100060236</v>
      </c>
    </row>
    <row r="21" spans="1:5">
      <c r="A21" s="6" t="s">
        <v>86</v>
      </c>
      <c r="B21" s="7">
        <v>7487024864</v>
      </c>
      <c r="C21" s="7">
        <v>3049470431</v>
      </c>
      <c r="D21" s="7">
        <v>10536495295</v>
      </c>
      <c r="E21" s="8">
        <f t="shared" si="0"/>
        <v>40.73006950548308</v>
      </c>
    </row>
    <row r="22" spans="1:5">
      <c r="A22" s="6" t="s">
        <v>87</v>
      </c>
      <c r="B22" s="7">
        <v>3031595741</v>
      </c>
      <c r="C22" s="7">
        <v>93788561545</v>
      </c>
      <c r="D22" s="7">
        <v>96820157286</v>
      </c>
      <c r="E22" s="8">
        <f t="shared" si="0"/>
        <v>3093.7027743040362</v>
      </c>
    </row>
    <row r="23" spans="1:5">
      <c r="A23" s="3" t="s">
        <v>64</v>
      </c>
      <c r="B23" s="4">
        <v>234839746036</v>
      </c>
      <c r="C23" s="4">
        <v>28895611838</v>
      </c>
      <c r="D23" s="4">
        <v>263735357874</v>
      </c>
      <c r="E23" s="8">
        <f t="shared" si="0"/>
        <v>12.304395795748484</v>
      </c>
    </row>
    <row r="24" spans="1:5">
      <c r="A24" s="6" t="s">
        <v>88</v>
      </c>
      <c r="B24" s="7">
        <v>234839746036</v>
      </c>
      <c r="C24" s="7">
        <v>28895611838</v>
      </c>
      <c r="D24" s="7">
        <v>263735357874</v>
      </c>
      <c r="E24" s="8">
        <f t="shared" si="0"/>
        <v>12.304395795748484</v>
      </c>
    </row>
    <row r="25" spans="1:5">
      <c r="A25" s="9" t="s">
        <v>787</v>
      </c>
      <c r="B25" s="10">
        <f>B2+B15</f>
        <v>662583853865</v>
      </c>
      <c r="C25" s="10">
        <f>C2+C15</f>
        <v>212400456551.5</v>
      </c>
      <c r="D25" s="10">
        <f>D2+D15</f>
        <v>874984310416.5</v>
      </c>
      <c r="E25" s="11">
        <f>C25/B25*100</f>
        <v>32.056388834789828</v>
      </c>
    </row>
    <row r="26" spans="1:5">
      <c r="A26" s="9" t="s">
        <v>26</v>
      </c>
      <c r="B26" s="10">
        <f>B2+B15+B23</f>
        <v>897423599901</v>
      </c>
      <c r="C26" s="10">
        <f t="shared" ref="C26:D26" si="1">C2+C15+C23</f>
        <v>241296068389.5</v>
      </c>
      <c r="D26" s="10">
        <f t="shared" si="1"/>
        <v>1138719668290.5</v>
      </c>
      <c r="E26" s="11">
        <f t="shared" ref="E26" si="2">C26/B26*100</f>
        <v>26.887644632492258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13"/>
  <sheetViews>
    <sheetView showGridLines="0" tabSelected="1" workbookViewId="0">
      <selection activeCell="B11" sqref="B11"/>
    </sheetView>
  </sheetViews>
  <sheetFormatPr defaultRowHeight="15"/>
  <cols>
    <col min="1" max="1" width="26.28515625" customWidth="1"/>
    <col min="2" max="2" width="13.5703125" bestFit="1" customWidth="1"/>
    <col min="3" max="3" width="13" customWidth="1"/>
    <col min="4" max="4" width="11.140625" customWidth="1"/>
    <col min="5" max="5" width="13.7109375" customWidth="1"/>
    <col min="6" max="6" width="12" customWidth="1"/>
    <col min="7" max="7" width="10" customWidth="1"/>
    <col min="8" max="8" width="12.85546875" customWidth="1"/>
  </cols>
  <sheetData>
    <row r="1" spans="1:8" ht="24">
      <c r="A1" s="107" t="s">
        <v>848</v>
      </c>
      <c r="B1" s="108" t="s">
        <v>0</v>
      </c>
      <c r="C1" s="108" t="s">
        <v>1</v>
      </c>
      <c r="D1" s="108" t="s">
        <v>57</v>
      </c>
      <c r="E1" s="108" t="s">
        <v>852</v>
      </c>
      <c r="F1" s="108" t="s">
        <v>850</v>
      </c>
      <c r="G1" s="108" t="s">
        <v>862</v>
      </c>
      <c r="H1" s="108" t="s">
        <v>853</v>
      </c>
    </row>
    <row r="2" spans="1:8">
      <c r="A2" t="s">
        <v>822</v>
      </c>
      <c r="B2" s="56">
        <f>'Entrate2011-2020'!B23/1000000</f>
        <v>537332.82257399999</v>
      </c>
      <c r="C2" s="56">
        <f>'Entrate2011-2020'!C23/1000000</f>
        <v>569207.90885751008</v>
      </c>
      <c r="D2" s="56">
        <f>'Entrate2011-2020'!D23/1000000</f>
        <v>486117.80636299017</v>
      </c>
      <c r="E2" s="56">
        <f>'Entrate2011-2020'!E23/1000000</f>
        <v>83090.102494519961</v>
      </c>
      <c r="F2" s="56">
        <f>'Entrate2011-2020'!L23/1000000</f>
        <v>32705.203581429989</v>
      </c>
      <c r="G2" s="56">
        <f>D2+F2</f>
        <v>518823.00994442019</v>
      </c>
      <c r="H2" s="56">
        <f>'Entrate2011-2020'!K23/1000000-F2+E2</f>
        <v>211181.89881078995</v>
      </c>
    </row>
    <row r="3" spans="1:8">
      <c r="A3" s="100" t="s">
        <v>849</v>
      </c>
      <c r="B3" s="101">
        <f>'Entrate2011-2020'!B21/1000000</f>
        <v>529827.50973799999</v>
      </c>
      <c r="C3" s="101">
        <f>'Entrate2011-2020'!C21/1000000</f>
        <v>374284.43264985998</v>
      </c>
      <c r="D3" s="101">
        <f>'Entrate2011-2020'!D21/1000000</f>
        <v>374284.43264985998</v>
      </c>
      <c r="E3" s="101">
        <f>'Entrate2011-2020'!E21/1000000</f>
        <v>0</v>
      </c>
      <c r="F3" s="101">
        <f>'Entrate2011-2020'!L21/1000000</f>
        <v>0</v>
      </c>
      <c r="G3" s="101">
        <f>D3+F3</f>
        <v>374284.43264985998</v>
      </c>
      <c r="H3" s="101">
        <f>'Entrate2011-2020'!K21/1000000-F3+E3</f>
        <v>0</v>
      </c>
    </row>
    <row r="4" spans="1:8">
      <c r="A4" t="s">
        <v>851</v>
      </c>
      <c r="B4" s="56">
        <f>B2+B3</f>
        <v>1067160.332312</v>
      </c>
      <c r="C4" s="56">
        <f t="shared" ref="C4:H4" si="0">C2+C3</f>
        <v>943492.34150737012</v>
      </c>
      <c r="D4" s="56">
        <f t="shared" si="0"/>
        <v>860402.23901285022</v>
      </c>
      <c r="E4" s="56">
        <f t="shared" si="0"/>
        <v>83090.102494519961</v>
      </c>
      <c r="F4" s="56">
        <f t="shared" si="0"/>
        <v>32705.203581429989</v>
      </c>
      <c r="G4" s="56">
        <f t="shared" si="0"/>
        <v>893107.44259428023</v>
      </c>
      <c r="H4" s="56">
        <f t="shared" si="0"/>
        <v>211181.89881078995</v>
      </c>
    </row>
    <row r="5" spans="1:8" ht="24">
      <c r="A5" s="109"/>
      <c r="B5" s="108" t="s">
        <v>0</v>
      </c>
      <c r="C5" s="108" t="s">
        <v>65</v>
      </c>
      <c r="D5" s="108" t="s">
        <v>66</v>
      </c>
      <c r="E5" s="108" t="s">
        <v>855</v>
      </c>
      <c r="F5" s="108" t="s">
        <v>856</v>
      </c>
      <c r="G5" s="108" t="s">
        <v>863</v>
      </c>
      <c r="H5" s="108" t="s">
        <v>854</v>
      </c>
    </row>
    <row r="6" spans="1:8">
      <c r="A6" t="s">
        <v>790</v>
      </c>
      <c r="B6" s="56">
        <f>'Uscite2008-2020'!B26/1000000</f>
        <v>874984.31041649997</v>
      </c>
      <c r="C6" s="56">
        <f>'Uscite2008-2020'!C26/1000000</f>
        <v>840074.4770184597</v>
      </c>
      <c r="D6" s="56">
        <f>'Uscite2008-2020'!D26/1000000</f>
        <v>713626.74139514985</v>
      </c>
      <c r="E6" s="56">
        <f>'Uscite2008-2020'!E26/1000000</f>
        <v>126447.73562331001</v>
      </c>
      <c r="F6" s="56">
        <f>'Uscite2008-2020'!L26/1000000</f>
        <v>30908.711315129996</v>
      </c>
      <c r="G6" s="56">
        <f>D6+F6</f>
        <v>744535.45271027985</v>
      </c>
      <c r="H6" s="56">
        <f>'Uscite2008-2020'!K26/1000000-F6+E6</f>
        <v>196202.17047828998</v>
      </c>
    </row>
    <row r="7" spans="1:8">
      <c r="A7" s="100" t="s">
        <v>791</v>
      </c>
      <c r="B7" s="101">
        <f>'Uscite2008-2020'!B24/1000000</f>
        <v>263735.35787399998</v>
      </c>
      <c r="C7" s="101">
        <f>'Uscite2008-2020'!C24/1000000</f>
        <v>236011.43678275999</v>
      </c>
      <c r="D7" s="101">
        <f>'Uscite2008-2020'!D24/1000000</f>
        <v>235376.33247275997</v>
      </c>
      <c r="E7" s="101">
        <f>'Uscite2008-2020'!E24/1000000</f>
        <v>635.10431000000005</v>
      </c>
      <c r="F7" s="101">
        <f>'Uscite2008-2020'!L24/1000000</f>
        <v>673.19202610000002</v>
      </c>
      <c r="G7" s="101">
        <f>D7+F7</f>
        <v>236049.52449885997</v>
      </c>
      <c r="H7" s="101">
        <f>'Uscite2008-2020'!K24/1000000-F7+E7</f>
        <v>714.36350288000017</v>
      </c>
    </row>
    <row r="8" spans="1:8">
      <c r="A8" t="s">
        <v>857</v>
      </c>
      <c r="B8" s="56">
        <f>B6+B7</f>
        <v>1138719.6682905001</v>
      </c>
      <c r="C8" s="56">
        <f t="shared" ref="C8" si="1">C6+C7</f>
        <v>1076085.9138012198</v>
      </c>
      <c r="D8" s="56">
        <f t="shared" ref="D8" si="2">D6+D7</f>
        <v>949003.07386790984</v>
      </c>
      <c r="E8" s="56">
        <f t="shared" ref="E8" si="3">E6+E7</f>
        <v>127082.83993331001</v>
      </c>
      <c r="F8" s="56">
        <f t="shared" ref="F8" si="4">F6+F7</f>
        <v>31581.903341229998</v>
      </c>
      <c r="G8" s="56">
        <f t="shared" ref="G8" si="5">G6+G7</f>
        <v>980584.97720913985</v>
      </c>
      <c r="H8" s="56">
        <f t="shared" ref="H8" si="6">H6+H7</f>
        <v>196916.53398116998</v>
      </c>
    </row>
    <row r="9" spans="1:8" ht="48">
      <c r="A9" s="109"/>
      <c r="B9" s="108" t="s">
        <v>0</v>
      </c>
      <c r="C9" s="108" t="s">
        <v>858</v>
      </c>
      <c r="D9" s="108" t="s">
        <v>859</v>
      </c>
      <c r="E9" s="108" t="s">
        <v>860</v>
      </c>
      <c r="F9" s="108" t="s">
        <v>861</v>
      </c>
      <c r="G9" s="108" t="s">
        <v>864</v>
      </c>
      <c r="H9" s="108" t="s">
        <v>865</v>
      </c>
    </row>
    <row r="10" spans="1:8">
      <c r="A10" t="s">
        <v>1107</v>
      </c>
      <c r="B10" s="102">
        <f>B2-B6</f>
        <v>-337651.48784249998</v>
      </c>
      <c r="C10" s="102">
        <f t="shared" ref="C10:H10" si="7">C2-C6</f>
        <v>-270866.56816094962</v>
      </c>
      <c r="D10" s="102">
        <f t="shared" si="7"/>
        <v>-227508.93503215967</v>
      </c>
      <c r="E10" s="103">
        <f t="shared" si="7"/>
        <v>-43357.633128790054</v>
      </c>
      <c r="F10" s="102">
        <f t="shared" si="7"/>
        <v>1796.4922662999925</v>
      </c>
      <c r="G10" s="102">
        <f t="shared" si="7"/>
        <v>-225712.44276585965</v>
      </c>
      <c r="H10" s="103">
        <f t="shared" si="7"/>
        <v>14979.728332499973</v>
      </c>
    </row>
    <row r="11" spans="1:8">
      <c r="A11" s="153" t="s">
        <v>1108</v>
      </c>
      <c r="B11" s="103">
        <f>('Entrate2011-2020'!B3+'Entrate2011-2020'!B9-'Uscite2008-2020'!B3)/1000000</f>
        <v>-170443.33690654003</v>
      </c>
      <c r="C11" s="102">
        <f>('Entrate2011-2020'!C3+'Entrate2011-2020'!C9-'Uscite2008-2020'!C3)/1000000</f>
        <v>-105423.05226631957</v>
      </c>
      <c r="D11" s="103">
        <f>('Entrate2011-2020'!D3+'Entrate2011-2020'!D9-'Uscite2008-2020'!D3)/1000000</f>
        <v>-145420.95170550977</v>
      </c>
      <c r="E11" s="103">
        <f>('Entrate2011-2020'!E3+'Entrate2011-2020'!E9-'Uscite2008-2020'!E3)/1000000</f>
        <v>39997.89943918994</v>
      </c>
      <c r="F11" s="103">
        <f>('Entrate2011-2020'!L3+'Entrate2011-2020'!L9-'Uscite2008-2020'!L3)/1000000</f>
        <v>13966.214392899987</v>
      </c>
      <c r="G11" s="103">
        <f>D11+F11</f>
        <v>-131454.7373126098</v>
      </c>
      <c r="H11" s="103">
        <f>('Entrate2011-2020'!K3+'Entrate2011-2020'!K9-'Uscite2008-2020'!K3)/1000000-F11+E11</f>
        <v>151518.49619239994</v>
      </c>
    </row>
    <row r="12" spans="1:8">
      <c r="A12" s="100" t="s">
        <v>866</v>
      </c>
      <c r="B12" s="103">
        <f t="shared" ref="B12:H13" si="8">B3-B7</f>
        <v>266092.15186400001</v>
      </c>
      <c r="C12" s="103">
        <f t="shared" si="8"/>
        <v>138272.99586709999</v>
      </c>
      <c r="D12" s="103">
        <f t="shared" si="8"/>
        <v>138908.10017710002</v>
      </c>
      <c r="E12" s="102">
        <f t="shared" si="8"/>
        <v>-635.10431000000005</v>
      </c>
      <c r="F12" s="102">
        <f t="shared" si="8"/>
        <v>-673.19202610000002</v>
      </c>
      <c r="G12" s="103">
        <f t="shared" si="8"/>
        <v>138234.90815100001</v>
      </c>
      <c r="H12" s="102">
        <f t="shared" si="8"/>
        <v>-714.36350288000017</v>
      </c>
    </row>
    <row r="13" spans="1:8">
      <c r="A13" s="104" t="s">
        <v>867</v>
      </c>
      <c r="B13" s="105">
        <f t="shared" si="8"/>
        <v>-71559.335978500079</v>
      </c>
      <c r="C13" s="105">
        <f t="shared" si="8"/>
        <v>-132593.57229384966</v>
      </c>
      <c r="D13" s="105">
        <f t="shared" si="8"/>
        <v>-88600.834855059627</v>
      </c>
      <c r="E13" s="105">
        <f t="shared" si="8"/>
        <v>-43992.737438790049</v>
      </c>
      <c r="F13" s="106">
        <f t="shared" si="8"/>
        <v>1123.3002401999911</v>
      </c>
      <c r="G13" s="106">
        <f t="shared" si="8"/>
        <v>-87477.534614859615</v>
      </c>
      <c r="H13" s="105">
        <f t="shared" si="8"/>
        <v>14265.364829619968</v>
      </c>
    </row>
  </sheetData>
  <conditionalFormatting sqref="B10:H13">
    <cfRule type="cellIs" dxfId="0" priority="1" operator="lessThan">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M240"/>
  <sheetViews>
    <sheetView workbookViewId="0">
      <selection activeCell="E3" sqref="E3"/>
    </sheetView>
  </sheetViews>
  <sheetFormatPr defaultRowHeight="15"/>
  <cols>
    <col min="1" max="1" width="88.7109375" bestFit="1" customWidth="1"/>
    <col min="2" max="2" width="19.28515625" bestFit="1" customWidth="1"/>
    <col min="3" max="4" width="15.28515625" bestFit="1" customWidth="1"/>
    <col min="5" max="5" width="14.28515625" bestFit="1" customWidth="1"/>
    <col min="9" max="9" width="15.28515625" bestFit="1" customWidth="1"/>
    <col min="10" max="10" width="16" bestFit="1" customWidth="1"/>
    <col min="11" max="11" width="15.28515625" bestFit="1" customWidth="1"/>
    <col min="12" max="12" width="14.28515625" bestFit="1" customWidth="1"/>
    <col min="13" max="13" width="15.28515625" bestFit="1" customWidth="1"/>
  </cols>
  <sheetData>
    <row r="1" spans="1:12">
      <c r="B1" s="175">
        <v>2020</v>
      </c>
      <c r="C1" s="175"/>
      <c r="D1" s="175"/>
      <c r="E1" s="175"/>
    </row>
    <row r="2" spans="1:12" ht="45">
      <c r="B2" s="1" t="s">
        <v>0</v>
      </c>
      <c r="C2" s="1" t="s">
        <v>1</v>
      </c>
      <c r="D2" s="1" t="s">
        <v>2</v>
      </c>
      <c r="E2" s="1" t="s">
        <v>3</v>
      </c>
      <c r="F2" s="2" t="s">
        <v>4</v>
      </c>
      <c r="G2" s="2" t="s">
        <v>5</v>
      </c>
      <c r="H2" s="2" t="s">
        <v>823</v>
      </c>
      <c r="I2" s="2" t="s">
        <v>841</v>
      </c>
      <c r="J2" s="2" t="s">
        <v>842</v>
      </c>
      <c r="K2" s="2" t="s">
        <v>58</v>
      </c>
      <c r="L2" s="2" t="s">
        <v>843</v>
      </c>
    </row>
    <row r="3" spans="1:12">
      <c r="A3" s="3" t="s">
        <v>6</v>
      </c>
      <c r="B3" s="4">
        <v>462924910351</v>
      </c>
      <c r="C3" s="4">
        <v>480774444812.76007</v>
      </c>
      <c r="D3" s="4">
        <v>425712853037.51019</v>
      </c>
      <c r="E3" s="4">
        <f>C3-D3</f>
        <v>55061591775.249878</v>
      </c>
      <c r="F3" s="5">
        <f>C3/B3*100</f>
        <v>103.85581636732968</v>
      </c>
      <c r="G3" s="5">
        <f>D3/C3*100</f>
        <v>88.547313117548526</v>
      </c>
      <c r="H3" s="33">
        <f>C3/C27*100-100</f>
        <v>-6.4622503066136403</v>
      </c>
      <c r="I3" s="4">
        <v>108477466317.89999</v>
      </c>
      <c r="J3" s="4">
        <v>-30707389254.540005</v>
      </c>
      <c r="K3" s="4">
        <v>77770077063.359985</v>
      </c>
      <c r="L3" s="4">
        <v>28484072948.519989</v>
      </c>
    </row>
    <row r="4" spans="1:12">
      <c r="A4" s="6" t="s">
        <v>7</v>
      </c>
      <c r="B4" s="7">
        <v>251060841934</v>
      </c>
      <c r="C4" s="7">
        <v>266197355584.90009</v>
      </c>
      <c r="D4" s="7">
        <v>240252879363.2901</v>
      </c>
      <c r="E4" s="7">
        <f t="shared" ref="E4:E22" si="0">C4-D4</f>
        <v>25944476221.609985</v>
      </c>
      <c r="F4" s="8">
        <f t="shared" ref="F4:F24" si="1">C4/B4*100</f>
        <v>106.0290221024907</v>
      </c>
      <c r="G4" s="8">
        <f t="shared" ref="G4:G24" si="2">D4/C4*100</f>
        <v>90.25366868705224</v>
      </c>
      <c r="H4" s="81">
        <f t="shared" ref="H4:H24" si="3">C4/C28*100-100</f>
        <v>-1.1690667119540876</v>
      </c>
      <c r="I4" s="7">
        <v>45652427230.480003</v>
      </c>
      <c r="J4" s="7">
        <v>-11387566559.570004</v>
      </c>
      <c r="K4" s="7">
        <v>34264860670.909981</v>
      </c>
      <c r="L4" s="7">
        <v>16247119656.889997</v>
      </c>
    </row>
    <row r="5" spans="1:12">
      <c r="A5" s="6" t="s">
        <v>8</v>
      </c>
      <c r="B5" s="7">
        <v>156205120417</v>
      </c>
      <c r="C5" s="7">
        <v>164645026363.05002</v>
      </c>
      <c r="D5" s="7">
        <v>137983643998.00006</v>
      </c>
      <c r="E5" s="7">
        <f t="shared" si="0"/>
        <v>26661382365.049957</v>
      </c>
      <c r="F5" s="8">
        <f t="shared" si="1"/>
        <v>105.40309173189657</v>
      </c>
      <c r="G5" s="8">
        <f t="shared" si="2"/>
        <v>83.80674900785624</v>
      </c>
      <c r="H5" s="81">
        <f t="shared" si="3"/>
        <v>-10.692532071326383</v>
      </c>
      <c r="I5" s="7">
        <v>52352080693.189995</v>
      </c>
      <c r="J5" s="7">
        <v>-19366096567.150002</v>
      </c>
      <c r="K5" s="7">
        <v>32985984126.039997</v>
      </c>
      <c r="L5" s="7">
        <v>9929322376.149992</v>
      </c>
    </row>
    <row r="6" spans="1:12">
      <c r="A6" s="6" t="s">
        <v>9</v>
      </c>
      <c r="B6" s="7">
        <v>31851948000</v>
      </c>
      <c r="C6" s="7">
        <v>29450256897.580009</v>
      </c>
      <c r="D6" s="7">
        <v>28207654632.220009</v>
      </c>
      <c r="E6" s="7">
        <f t="shared" si="0"/>
        <v>1242602265.3600006</v>
      </c>
      <c r="F6" s="8">
        <f t="shared" si="1"/>
        <v>92.459829764823212</v>
      </c>
      <c r="G6" s="8">
        <f t="shared" si="2"/>
        <v>95.780674274993814</v>
      </c>
      <c r="H6" s="81">
        <f t="shared" si="3"/>
        <v>-14.964282852806974</v>
      </c>
      <c r="I6" s="7">
        <v>7568278950.1199999</v>
      </c>
      <c r="J6" s="7">
        <v>45686005.189999998</v>
      </c>
      <c r="K6" s="7">
        <v>7613964955.3099995</v>
      </c>
      <c r="L6" s="7">
        <v>1083021462.1400001</v>
      </c>
    </row>
    <row r="7" spans="1:12">
      <c r="A7" s="6" t="s">
        <v>10</v>
      </c>
      <c r="B7" s="7">
        <v>10716000000</v>
      </c>
      <c r="C7" s="7">
        <v>10626839593.120001</v>
      </c>
      <c r="D7" s="7">
        <v>10117617542.889999</v>
      </c>
      <c r="E7" s="7">
        <f t="shared" si="0"/>
        <v>509222050.23000145</v>
      </c>
      <c r="F7" s="8">
        <f t="shared" si="1"/>
        <v>99.167969327360964</v>
      </c>
      <c r="G7" s="8">
        <f t="shared" si="2"/>
        <v>95.20815153209162</v>
      </c>
      <c r="H7" s="81">
        <f t="shared" si="3"/>
        <v>-0.60809798746650756</v>
      </c>
      <c r="I7" s="7">
        <v>1591380506.98</v>
      </c>
      <c r="J7" s="7">
        <v>-705898.23</v>
      </c>
      <c r="K7" s="7">
        <v>1590674608.75</v>
      </c>
      <c r="L7" s="7">
        <v>542436338.94999993</v>
      </c>
    </row>
    <row r="8" spans="1:12">
      <c r="A8" s="6" t="s">
        <v>11</v>
      </c>
      <c r="B8" s="7">
        <v>13091000000</v>
      </c>
      <c r="C8" s="7">
        <v>9854966374.1099987</v>
      </c>
      <c r="D8" s="7">
        <v>9151057501.1099987</v>
      </c>
      <c r="E8" s="7">
        <f t="shared" si="0"/>
        <v>703908873</v>
      </c>
      <c r="F8" s="8">
        <f t="shared" si="1"/>
        <v>75.280470354518357</v>
      </c>
      <c r="G8" s="8">
        <f t="shared" si="2"/>
        <v>92.857318368439692</v>
      </c>
      <c r="H8" s="81">
        <f t="shared" si="3"/>
        <v>-34.130629508958194</v>
      </c>
      <c r="I8" s="7">
        <v>1313298937.1300001</v>
      </c>
      <c r="J8" s="7">
        <v>1293765.22</v>
      </c>
      <c r="K8" s="7">
        <v>1314592702.3500001</v>
      </c>
      <c r="L8" s="7">
        <v>682173114.38999999</v>
      </c>
    </row>
    <row r="9" spans="1:12">
      <c r="A9" s="3" t="s">
        <v>12</v>
      </c>
      <c r="B9" s="4">
        <v>70224136699</v>
      </c>
      <c r="C9" s="4">
        <v>84672569320.430054</v>
      </c>
      <c r="D9" s="4">
        <v>56663277652.539986</v>
      </c>
      <c r="E9" s="4">
        <f t="shared" si="0"/>
        <v>28009291667.890068</v>
      </c>
      <c r="F9" s="5">
        <f t="shared" si="1"/>
        <v>120.57473868758262</v>
      </c>
      <c r="G9" s="5">
        <f t="shared" si="2"/>
        <v>66.920465632862403</v>
      </c>
      <c r="H9" s="33">
        <f t="shared" si="3"/>
        <v>-5.35442570064221</v>
      </c>
      <c r="I9" s="4">
        <v>106974109313.31996</v>
      </c>
      <c r="J9" s="4">
        <v>-24637998899.960003</v>
      </c>
      <c r="K9" s="4">
        <v>82336110413.360001</v>
      </c>
      <c r="L9" s="4">
        <v>4214245105.5299993</v>
      </c>
    </row>
    <row r="10" spans="1:12">
      <c r="A10" s="6" t="s">
        <v>14</v>
      </c>
      <c r="B10" s="7">
        <v>900155599</v>
      </c>
      <c r="C10" s="7">
        <v>709110207.08999991</v>
      </c>
      <c r="D10" s="7">
        <v>692459914.68000007</v>
      </c>
      <c r="E10" s="7">
        <f t="shared" si="0"/>
        <v>16650292.409999847</v>
      </c>
      <c r="F10" s="8">
        <f t="shared" si="1"/>
        <v>78.776403532651912</v>
      </c>
      <c r="G10" s="8">
        <f t="shared" si="2"/>
        <v>97.65194574221006</v>
      </c>
      <c r="H10" s="81">
        <f t="shared" si="3"/>
        <v>-22.567308137022152</v>
      </c>
      <c r="I10" s="7">
        <v>118593842.56999999</v>
      </c>
      <c r="J10" s="7">
        <v>12424450.83</v>
      </c>
      <c r="K10" s="7">
        <v>131018293.40000001</v>
      </c>
      <c r="L10" s="7">
        <v>11883580.41</v>
      </c>
    </row>
    <row r="11" spans="1:12">
      <c r="A11" s="6" t="s">
        <v>15</v>
      </c>
      <c r="B11" s="7">
        <v>31532237814</v>
      </c>
      <c r="C11" s="7">
        <v>34074099352.180012</v>
      </c>
      <c r="D11" s="7">
        <v>23916557555.650002</v>
      </c>
      <c r="E11" s="7">
        <f t="shared" si="0"/>
        <v>10157541796.53001</v>
      </c>
      <c r="F11" s="8">
        <f t="shared" si="1"/>
        <v>108.06115174309465</v>
      </c>
      <c r="G11" s="8">
        <f t="shared" si="2"/>
        <v>70.189845103330242</v>
      </c>
      <c r="H11" s="81">
        <f t="shared" si="3"/>
        <v>5.9798368002241631</v>
      </c>
      <c r="I11" s="7">
        <v>44453548001.340004</v>
      </c>
      <c r="J11" s="7">
        <v>-6593998989.7099972</v>
      </c>
      <c r="K11" s="7">
        <v>37859549011.630005</v>
      </c>
      <c r="L11" s="7">
        <v>3244334581.3699999</v>
      </c>
    </row>
    <row r="12" spans="1:12">
      <c r="A12" s="6" t="s">
        <v>16</v>
      </c>
      <c r="B12" s="7">
        <v>342196531</v>
      </c>
      <c r="C12" s="7">
        <v>345492381.65000015</v>
      </c>
      <c r="D12" s="7">
        <v>324696984.18000001</v>
      </c>
      <c r="E12" s="7">
        <f t="shared" si="0"/>
        <v>20795397.470000148</v>
      </c>
      <c r="F12" s="8">
        <f t="shared" si="1"/>
        <v>100.963145546908</v>
      </c>
      <c r="G12" s="8">
        <f t="shared" si="2"/>
        <v>93.980938922390806</v>
      </c>
      <c r="H12" s="81">
        <f t="shared" si="3"/>
        <v>1.7929466553804048</v>
      </c>
      <c r="I12" s="7">
        <v>784688078.81000006</v>
      </c>
      <c r="J12" s="7">
        <v>-20159250.489999998</v>
      </c>
      <c r="K12" s="7">
        <v>764528828.32000005</v>
      </c>
      <c r="L12" s="7">
        <v>4597179.3699999992</v>
      </c>
    </row>
    <row r="13" spans="1:12">
      <c r="A13" s="6" t="s">
        <v>13</v>
      </c>
      <c r="B13" s="7">
        <v>2323000000</v>
      </c>
      <c r="C13" s="7">
        <v>3266414232.3800001</v>
      </c>
      <c r="D13" s="7">
        <v>3266414232.3800001</v>
      </c>
      <c r="E13" s="7">
        <f t="shared" si="0"/>
        <v>0</v>
      </c>
      <c r="F13" s="8">
        <f t="shared" si="1"/>
        <v>140.61189119156262</v>
      </c>
      <c r="G13" s="8">
        <f t="shared" si="2"/>
        <v>100</v>
      </c>
      <c r="H13" s="81">
        <f t="shared" si="3"/>
        <v>-1.7127314246425271</v>
      </c>
      <c r="I13" s="7">
        <v>150.30000000000001</v>
      </c>
      <c r="J13" s="7">
        <v>0</v>
      </c>
      <c r="K13" s="7">
        <v>150.30000000000001</v>
      </c>
      <c r="L13" s="7">
        <v>0</v>
      </c>
    </row>
    <row r="14" spans="1:12">
      <c r="A14" s="6" t="s">
        <v>17</v>
      </c>
      <c r="B14" s="7">
        <v>3701991321</v>
      </c>
      <c r="C14" s="7">
        <v>3998784830.7800002</v>
      </c>
      <c r="D14" s="7">
        <v>2183127525.8400002</v>
      </c>
      <c r="E14" s="7">
        <f t="shared" si="0"/>
        <v>1815657304.9400001</v>
      </c>
      <c r="F14" s="8">
        <f t="shared" si="1"/>
        <v>108.017131431303</v>
      </c>
      <c r="G14" s="8">
        <f t="shared" si="2"/>
        <v>54.594773618118396</v>
      </c>
      <c r="H14" s="81">
        <f t="shared" si="3"/>
        <v>-16.01050091787809</v>
      </c>
      <c r="I14" s="7">
        <v>7794041568.4800005</v>
      </c>
      <c r="J14" s="7">
        <v>-1705008909.6600006</v>
      </c>
      <c r="K14" s="7">
        <v>6089032658.8200006</v>
      </c>
      <c r="L14" s="7">
        <v>179961261.90999997</v>
      </c>
    </row>
    <row r="15" spans="1:12">
      <c r="A15" s="6" t="s">
        <v>18</v>
      </c>
      <c r="B15" s="7">
        <v>28317589783</v>
      </c>
      <c r="C15" s="7">
        <v>39662749235.780029</v>
      </c>
      <c r="D15" s="7">
        <v>23905020062.839981</v>
      </c>
      <c r="E15" s="7">
        <f t="shared" si="0"/>
        <v>15757729172.940048</v>
      </c>
      <c r="F15" s="8">
        <f t="shared" si="1"/>
        <v>140.06400099626737</v>
      </c>
      <c r="G15" s="8">
        <f t="shared" si="2"/>
        <v>60.270708721510168</v>
      </c>
      <c r="H15" s="81">
        <f t="shared" si="3"/>
        <v>-12.194567177690445</v>
      </c>
      <c r="I15" s="7">
        <v>52585052576.209961</v>
      </c>
      <c r="J15" s="7">
        <v>-16264204847.360004</v>
      </c>
      <c r="K15" s="7">
        <v>36320847728.850006</v>
      </c>
      <c r="L15" s="7">
        <v>605009138.73999989</v>
      </c>
    </row>
    <row r="16" spans="1:12">
      <c r="A16" s="6" t="s">
        <v>19</v>
      </c>
      <c r="B16" s="7">
        <v>3106965651</v>
      </c>
      <c r="C16" s="7">
        <v>2615919080.5699997</v>
      </c>
      <c r="D16" s="7">
        <v>2375001376.9699998</v>
      </c>
      <c r="E16" s="7">
        <f t="shared" si="0"/>
        <v>240917703.5999999</v>
      </c>
      <c r="F16" s="8">
        <f t="shared" si="1"/>
        <v>84.195300959572776</v>
      </c>
      <c r="G16" s="8">
        <f t="shared" si="2"/>
        <v>90.790322782174712</v>
      </c>
      <c r="H16" s="81">
        <f t="shared" si="3"/>
        <v>-6.5925218624601172</v>
      </c>
      <c r="I16" s="7">
        <v>1238185095.6100001</v>
      </c>
      <c r="J16" s="7">
        <v>-67051353.57</v>
      </c>
      <c r="K16" s="7">
        <v>1171133742.04</v>
      </c>
      <c r="L16" s="7">
        <v>168459363.72999999</v>
      </c>
    </row>
    <row r="17" spans="1:12">
      <c r="A17" s="3" t="s">
        <v>20</v>
      </c>
      <c r="B17" s="4">
        <v>4183775524</v>
      </c>
      <c r="C17" s="4">
        <v>3760894724.3200002</v>
      </c>
      <c r="D17" s="4">
        <v>3741675672.9400001</v>
      </c>
      <c r="E17" s="4">
        <f t="shared" si="0"/>
        <v>19219051.380000114</v>
      </c>
      <c r="F17" s="5">
        <f t="shared" si="1"/>
        <v>89.892364032100502</v>
      </c>
      <c r="G17" s="5">
        <f t="shared" si="2"/>
        <v>99.488976618895521</v>
      </c>
      <c r="H17" s="33">
        <f t="shared" si="3"/>
        <v>76.435781869887904</v>
      </c>
      <c r="I17" s="4">
        <v>709465258.47000003</v>
      </c>
      <c r="J17" s="4">
        <v>-18652837.489999998</v>
      </c>
      <c r="K17" s="4">
        <v>690812420.98000002</v>
      </c>
      <c r="L17" s="4">
        <v>6885527.3799999999</v>
      </c>
    </row>
    <row r="18" spans="1:12">
      <c r="A18" s="6" t="s">
        <v>21</v>
      </c>
      <c r="B18" s="7">
        <v>26342657</v>
      </c>
      <c r="C18" s="7">
        <v>48846530.990000002</v>
      </c>
      <c r="D18" s="7">
        <v>48188716.769999996</v>
      </c>
      <c r="E18" s="7">
        <f t="shared" si="0"/>
        <v>657814.22000000626</v>
      </c>
      <c r="F18" s="8">
        <f t="shared" si="1"/>
        <v>185.42750258639438</v>
      </c>
      <c r="G18" s="8">
        <f t="shared" si="2"/>
        <v>98.653304120747748</v>
      </c>
      <c r="H18" s="81">
        <f t="shared" si="3"/>
        <v>26.240559008228345</v>
      </c>
      <c r="I18" s="7">
        <v>4611041.99</v>
      </c>
      <c r="J18" s="7">
        <v>234506.61</v>
      </c>
      <c r="K18" s="7">
        <v>4845548.5999999996</v>
      </c>
      <c r="L18" s="7">
        <v>50318.760000000009</v>
      </c>
    </row>
    <row r="19" spans="1:12">
      <c r="A19" s="6" t="s">
        <v>22</v>
      </c>
      <c r="B19" s="7">
        <v>1168012713</v>
      </c>
      <c r="C19" s="7">
        <v>444007712.68000001</v>
      </c>
      <c r="D19" s="7">
        <v>444007712.68000001</v>
      </c>
      <c r="E19" s="7">
        <f t="shared" si="0"/>
        <v>0</v>
      </c>
      <c r="F19" s="8">
        <f t="shared" si="1"/>
        <v>38.01394520266664</v>
      </c>
      <c r="G19" s="8">
        <f t="shared" si="2"/>
        <v>100</v>
      </c>
      <c r="H19" s="81">
        <f t="shared" si="3"/>
        <v>-5.2937761351709298</v>
      </c>
      <c r="I19" s="7">
        <v>0</v>
      </c>
      <c r="J19" s="7">
        <v>0</v>
      </c>
      <c r="K19" s="7">
        <v>0</v>
      </c>
      <c r="L19" s="7">
        <v>0</v>
      </c>
    </row>
    <row r="20" spans="1:12">
      <c r="A20" s="6" t="s">
        <v>23</v>
      </c>
      <c r="B20" s="7">
        <v>2989420154</v>
      </c>
      <c r="C20" s="7">
        <v>3268040480.6500001</v>
      </c>
      <c r="D20" s="7">
        <v>3249479243.4900002</v>
      </c>
      <c r="E20" s="7">
        <f t="shared" si="0"/>
        <v>18561237.159999847</v>
      </c>
      <c r="F20" s="8">
        <f t="shared" si="1"/>
        <v>109.32021302784058</v>
      </c>
      <c r="G20" s="8">
        <f t="shared" si="2"/>
        <v>99.432037721995783</v>
      </c>
      <c r="H20" s="81">
        <f t="shared" si="3"/>
        <v>101.22478120994188</v>
      </c>
      <c r="I20" s="7">
        <v>704854216.48000002</v>
      </c>
      <c r="J20" s="7">
        <v>-18887344.099999998</v>
      </c>
      <c r="K20" s="7">
        <v>685966872.38</v>
      </c>
      <c r="L20" s="7">
        <v>6835208.6200000001</v>
      </c>
    </row>
    <row r="21" spans="1:12">
      <c r="A21" s="3" t="s">
        <v>24</v>
      </c>
      <c r="B21" s="4">
        <v>529827509738</v>
      </c>
      <c r="C21" s="4">
        <v>374284432649.85999</v>
      </c>
      <c r="D21" s="4">
        <v>374284432649.85999</v>
      </c>
      <c r="E21" s="4">
        <f t="shared" si="0"/>
        <v>0</v>
      </c>
      <c r="F21" s="5">
        <f t="shared" si="1"/>
        <v>70.642695173556362</v>
      </c>
      <c r="G21" s="5">
        <f t="shared" si="2"/>
        <v>100</v>
      </c>
      <c r="H21" s="33">
        <f t="shared" si="3"/>
        <v>43.729580346447733</v>
      </c>
      <c r="I21" s="4">
        <v>0</v>
      </c>
      <c r="J21" s="4">
        <v>0</v>
      </c>
      <c r="K21" s="4">
        <v>0</v>
      </c>
      <c r="L21" s="4">
        <v>0</v>
      </c>
    </row>
    <row r="22" spans="1:12">
      <c r="A22" s="6" t="s">
        <v>25</v>
      </c>
      <c r="B22" s="7">
        <v>529827509738</v>
      </c>
      <c r="C22" s="7">
        <v>374284432649.85999</v>
      </c>
      <c r="D22" s="7">
        <v>374284432649.85999</v>
      </c>
      <c r="E22" s="7">
        <f t="shared" si="0"/>
        <v>0</v>
      </c>
      <c r="F22" s="8">
        <f t="shared" si="1"/>
        <v>70.642695173556362</v>
      </c>
      <c r="G22" s="8">
        <f t="shared" si="2"/>
        <v>100</v>
      </c>
      <c r="H22" s="81">
        <f t="shared" si="3"/>
        <v>43.729580346447733</v>
      </c>
      <c r="I22" s="7">
        <v>0</v>
      </c>
      <c r="J22" s="7">
        <v>0</v>
      </c>
      <c r="K22" s="7">
        <v>0</v>
      </c>
      <c r="L22" s="7">
        <v>0</v>
      </c>
    </row>
    <row r="23" spans="1:12">
      <c r="A23" s="9" t="s">
        <v>822</v>
      </c>
      <c r="B23" s="10">
        <f>B3+B9+B17</f>
        <v>537332822574</v>
      </c>
      <c r="C23" s="10">
        <f>C3+C9+C17</f>
        <v>569207908857.51013</v>
      </c>
      <c r="D23" s="10">
        <f>D3+D9+D17</f>
        <v>486117806362.99017</v>
      </c>
      <c r="E23" s="10">
        <f>E3+E9+E17</f>
        <v>83090102494.519958</v>
      </c>
      <c r="F23" s="11">
        <f t="shared" si="1"/>
        <v>105.93209365674296</v>
      </c>
      <c r="G23" s="11">
        <f t="shared" si="2"/>
        <v>85.402503865187867</v>
      </c>
      <c r="H23" s="82">
        <f t="shared" si="3"/>
        <v>-6.006799081487344</v>
      </c>
      <c r="I23" s="10">
        <f>I3+I9+I17</f>
        <v>216161040889.68997</v>
      </c>
      <c r="J23" s="10">
        <f t="shared" ref="J23:L23" si="4">J3+J9+J17</f>
        <v>-55364040991.990005</v>
      </c>
      <c r="K23" s="10">
        <f t="shared" si="4"/>
        <v>160796999897.69998</v>
      </c>
      <c r="L23" s="10">
        <f t="shared" si="4"/>
        <v>32705203581.429989</v>
      </c>
    </row>
    <row r="24" spans="1:12">
      <c r="A24" s="9" t="s">
        <v>26</v>
      </c>
      <c r="B24" s="10">
        <f>B23+B21</f>
        <v>1067160332312</v>
      </c>
      <c r="C24" s="10">
        <f t="shared" ref="C24:E24" si="5">C23+C21</f>
        <v>943492341507.37012</v>
      </c>
      <c r="D24" s="10">
        <f t="shared" si="5"/>
        <v>860402239012.8501</v>
      </c>
      <c r="E24" s="10">
        <f t="shared" si="5"/>
        <v>83090102494.519958</v>
      </c>
      <c r="F24" s="11">
        <f t="shared" si="1"/>
        <v>88.411489158643718</v>
      </c>
      <c r="G24" s="11">
        <f t="shared" si="2"/>
        <v>91.193346375046218</v>
      </c>
      <c r="H24" s="82">
        <f t="shared" si="3"/>
        <v>8.9492004266040368</v>
      </c>
      <c r="I24" s="10">
        <f>I23+I21</f>
        <v>216161040889.68997</v>
      </c>
      <c r="J24" s="10">
        <f t="shared" ref="J24:L24" si="6">J23+J21</f>
        <v>-55364040991.990005</v>
      </c>
      <c r="K24" s="10">
        <f t="shared" si="6"/>
        <v>160796999897.69998</v>
      </c>
      <c r="L24" s="10">
        <f t="shared" si="6"/>
        <v>32705203581.429989</v>
      </c>
    </row>
    <row r="25" spans="1:12">
      <c r="B25" s="175">
        <v>2019</v>
      </c>
      <c r="C25" s="175"/>
      <c r="D25" s="175"/>
      <c r="E25" s="175"/>
    </row>
    <row r="26" spans="1:12" ht="45">
      <c r="B26" s="1" t="s">
        <v>0</v>
      </c>
      <c r="C26" s="1" t="s">
        <v>1</v>
      </c>
      <c r="D26" s="1" t="s">
        <v>2</v>
      </c>
      <c r="E26" s="1" t="s">
        <v>3</v>
      </c>
      <c r="F26" s="2" t="s">
        <v>4</v>
      </c>
      <c r="G26" s="2" t="s">
        <v>5</v>
      </c>
      <c r="H26" s="2" t="s">
        <v>823</v>
      </c>
      <c r="I26" s="2" t="s">
        <v>841</v>
      </c>
      <c r="J26" s="2" t="s">
        <v>842</v>
      </c>
      <c r="K26" s="2" t="s">
        <v>58</v>
      </c>
      <c r="L26" s="2" t="s">
        <v>843</v>
      </c>
    </row>
    <row r="27" spans="1:12">
      <c r="A27" s="3" t="s">
        <v>6</v>
      </c>
      <c r="B27" s="4">
        <v>505532000946</v>
      </c>
      <c r="C27" s="4">
        <v>513989748939.57013</v>
      </c>
      <c r="D27" s="4">
        <v>454539450840.19006</v>
      </c>
      <c r="E27" s="4">
        <f>C27-D27</f>
        <v>59450298099.380066</v>
      </c>
      <c r="F27" s="5">
        <f>C27/B27*100</f>
        <v>101.6730390910453</v>
      </c>
      <c r="G27" s="5">
        <f>D27/C27*100</f>
        <v>88.433563466580026</v>
      </c>
      <c r="H27" s="33">
        <f>C27/C51*100-100</f>
        <v>2.5312962738627647</v>
      </c>
      <c r="I27" s="4">
        <v>99831039477.740021</v>
      </c>
      <c r="J27" s="4">
        <v>-25710243908.12001</v>
      </c>
      <c r="K27" s="4">
        <v>74120795569.61998</v>
      </c>
      <c r="L27" s="4">
        <v>25093627351.10001</v>
      </c>
    </row>
    <row r="28" spans="1:12">
      <c r="A28" s="6" t="s">
        <v>7</v>
      </c>
      <c r="B28" s="7">
        <v>265593601767</v>
      </c>
      <c r="C28" s="7">
        <v>269346192258.51016</v>
      </c>
      <c r="D28" s="7">
        <v>242423076891.74002</v>
      </c>
      <c r="E28" s="7">
        <f t="shared" ref="E28:E46" si="7">C28-D28</f>
        <v>26923115366.770142</v>
      </c>
      <c r="F28" s="8">
        <f t="shared" ref="F28:F48" si="8">C28/B28*100</f>
        <v>101.41290696257141</v>
      </c>
      <c r="G28" s="8">
        <f t="shared" ref="G28:G48" si="9">D28/C28*100</f>
        <v>90.00427103089315</v>
      </c>
      <c r="H28" s="81">
        <f t="shared" ref="H28:H48" si="10">C28/C52*100-100</f>
        <v>2.5634767652750128</v>
      </c>
      <c r="I28" s="7">
        <v>39917492129.740021</v>
      </c>
      <c r="J28" s="7">
        <v>-7988528847.6599998</v>
      </c>
      <c r="K28" s="7">
        <v>31928963282.080002</v>
      </c>
      <c r="L28" s="7">
        <v>13199651418.370008</v>
      </c>
    </row>
    <row r="29" spans="1:12">
      <c r="A29" s="6" t="s">
        <v>8</v>
      </c>
      <c r="B29" s="7">
        <v>179391399179</v>
      </c>
      <c r="C29" s="7">
        <v>184357512514.56998</v>
      </c>
      <c r="D29" s="7">
        <v>154763125902.17004</v>
      </c>
      <c r="E29" s="7">
        <f t="shared" si="7"/>
        <v>29594386612.399933</v>
      </c>
      <c r="F29" s="8">
        <f t="shared" si="8"/>
        <v>102.76831183562747</v>
      </c>
      <c r="G29" s="8">
        <f t="shared" si="9"/>
        <v>83.947284703105836</v>
      </c>
      <c r="H29" s="81">
        <f t="shared" si="10"/>
        <v>2.5997655074644541</v>
      </c>
      <c r="I29" s="7">
        <v>48591105560.209991</v>
      </c>
      <c r="J29" s="7">
        <v>-16225393408.310009</v>
      </c>
      <c r="K29" s="7">
        <v>32365712151.899986</v>
      </c>
      <c r="L29" s="7">
        <v>9608018071.1100006</v>
      </c>
    </row>
    <row r="30" spans="1:12">
      <c r="A30" s="6" t="s">
        <v>9</v>
      </c>
      <c r="B30" s="7">
        <v>34524000000</v>
      </c>
      <c r="C30" s="7">
        <v>34632808289.960007</v>
      </c>
      <c r="D30" s="7">
        <v>33063427362.420006</v>
      </c>
      <c r="E30" s="7">
        <f t="shared" si="7"/>
        <v>1569380927.5400009</v>
      </c>
      <c r="F30" s="8">
        <f t="shared" si="8"/>
        <v>100.31516710103119</v>
      </c>
      <c r="G30" s="8">
        <f t="shared" si="9"/>
        <v>95.468513802286822</v>
      </c>
      <c r="H30" s="81">
        <f t="shared" si="10"/>
        <v>0.94579973646222015</v>
      </c>
      <c r="I30" s="7">
        <v>8565190535.8499994</v>
      </c>
      <c r="J30" s="7">
        <v>-1492656030.9699998</v>
      </c>
      <c r="K30" s="7">
        <v>7072534504.8800001</v>
      </c>
      <c r="L30" s="7">
        <v>1073636482.2999998</v>
      </c>
    </row>
    <row r="31" spans="1:12">
      <c r="A31" s="6" t="s">
        <v>10</v>
      </c>
      <c r="B31" s="7">
        <v>10790000000</v>
      </c>
      <c r="C31" s="7">
        <v>10691856557.669998</v>
      </c>
      <c r="D31" s="7">
        <v>10017053344.589998</v>
      </c>
      <c r="E31" s="7">
        <f t="shared" si="7"/>
        <v>674803213.07999992</v>
      </c>
      <c r="F31" s="8">
        <f t="shared" si="8"/>
        <v>99.090422221223335</v>
      </c>
      <c r="G31" s="8">
        <f t="shared" si="9"/>
        <v>93.688624520538326</v>
      </c>
      <c r="H31" s="81">
        <f t="shared" si="10"/>
        <v>0.70560860421741722</v>
      </c>
      <c r="I31" s="7">
        <v>1463436039.6300001</v>
      </c>
      <c r="J31" s="7">
        <v>-1753931.59</v>
      </c>
      <c r="K31" s="7">
        <v>1461682108.04</v>
      </c>
      <c r="L31" s="7">
        <v>545104814.1400001</v>
      </c>
    </row>
    <row r="32" spans="1:12">
      <c r="A32" s="6" t="s">
        <v>11</v>
      </c>
      <c r="B32" s="7">
        <v>15233000000</v>
      </c>
      <c r="C32" s="7">
        <v>14961379318.859999</v>
      </c>
      <c r="D32" s="7">
        <v>14272767339.27</v>
      </c>
      <c r="E32" s="7">
        <f t="shared" si="7"/>
        <v>688611979.58999825</v>
      </c>
      <c r="F32" s="8">
        <f t="shared" si="8"/>
        <v>98.216893053633541</v>
      </c>
      <c r="G32" s="8">
        <f t="shared" si="9"/>
        <v>95.397403107600184</v>
      </c>
      <c r="H32" s="81">
        <f t="shared" si="10"/>
        <v>6.2986478439707838</v>
      </c>
      <c r="I32" s="7">
        <v>1293815212.3099995</v>
      </c>
      <c r="J32" s="7">
        <v>-1911689.5900000089</v>
      </c>
      <c r="K32" s="7">
        <v>1291903522.7199998</v>
      </c>
      <c r="L32" s="7">
        <v>667216565.17999995</v>
      </c>
    </row>
    <row r="33" spans="1:12">
      <c r="A33" s="3" t="s">
        <v>12</v>
      </c>
      <c r="B33" s="4">
        <v>76341416799</v>
      </c>
      <c r="C33" s="4">
        <v>89462787824.200027</v>
      </c>
      <c r="D33" s="4">
        <v>57878489971.759949</v>
      </c>
      <c r="E33" s="4">
        <f t="shared" si="7"/>
        <v>31584297852.440079</v>
      </c>
      <c r="F33" s="5">
        <f t="shared" si="8"/>
        <v>117.18774889880208</v>
      </c>
      <c r="G33" s="5">
        <f t="shared" si="9"/>
        <v>64.695602919836119</v>
      </c>
      <c r="H33" s="33">
        <f t="shared" si="10"/>
        <v>1.5344638254801737</v>
      </c>
      <c r="I33" s="4">
        <v>103420909146.13002</v>
      </c>
      <c r="J33" s="4">
        <v>-23516953703.600002</v>
      </c>
      <c r="K33" s="4">
        <v>79903955442.530029</v>
      </c>
      <c r="L33" s="4">
        <v>4514143981.6499987</v>
      </c>
    </row>
    <row r="34" spans="1:12">
      <c r="A34" s="6" t="s">
        <v>14</v>
      </c>
      <c r="B34" s="7">
        <v>923253307</v>
      </c>
      <c r="C34" s="7">
        <v>915776256.80999982</v>
      </c>
      <c r="D34" s="7">
        <v>899075417.56999981</v>
      </c>
      <c r="E34" s="7">
        <f t="shared" si="7"/>
        <v>16700839.24000001</v>
      </c>
      <c r="F34" s="8">
        <f t="shared" si="8"/>
        <v>99.19014097937044</v>
      </c>
      <c r="G34" s="8">
        <f t="shared" si="9"/>
        <v>98.176318820693666</v>
      </c>
      <c r="H34" s="81">
        <f t="shared" si="10"/>
        <v>-2.9034625552881153</v>
      </c>
      <c r="I34" s="7">
        <v>156194410.07999998</v>
      </c>
      <c r="J34" s="7">
        <v>-7984594.71</v>
      </c>
      <c r="K34" s="7">
        <v>148209815.37</v>
      </c>
      <c r="L34" s="7">
        <v>46316812.039999992</v>
      </c>
    </row>
    <row r="35" spans="1:12">
      <c r="A35" s="6" t="s">
        <v>15</v>
      </c>
      <c r="B35" s="7">
        <v>30629972041</v>
      </c>
      <c r="C35" s="7">
        <v>32151492567.78997</v>
      </c>
      <c r="D35" s="7">
        <v>20874741535.379963</v>
      </c>
      <c r="E35" s="7">
        <f t="shared" si="7"/>
        <v>11276751032.410007</v>
      </c>
      <c r="F35" s="8">
        <f t="shared" si="8"/>
        <v>104.96742381858309</v>
      </c>
      <c r="G35" s="8">
        <f t="shared" si="9"/>
        <v>64.926197411726733</v>
      </c>
      <c r="H35" s="81">
        <f t="shared" si="10"/>
        <v>7.361400026321931</v>
      </c>
      <c r="I35" s="7">
        <v>41042984482.290009</v>
      </c>
      <c r="J35" s="7">
        <v>-4568907083.2099972</v>
      </c>
      <c r="K35" s="7">
        <v>36474077399.080002</v>
      </c>
      <c r="L35" s="7">
        <v>3297280430.1499991</v>
      </c>
    </row>
    <row r="36" spans="1:12">
      <c r="A36" s="6" t="s">
        <v>16</v>
      </c>
      <c r="B36" s="7">
        <v>290749165</v>
      </c>
      <c r="C36" s="7">
        <v>339406995.28000021</v>
      </c>
      <c r="D36" s="7">
        <v>293886273.09000009</v>
      </c>
      <c r="E36" s="7">
        <f t="shared" si="7"/>
        <v>45520722.190000117</v>
      </c>
      <c r="F36" s="8">
        <f t="shared" si="8"/>
        <v>116.73532932760106</v>
      </c>
      <c r="G36" s="8">
        <f t="shared" si="9"/>
        <v>86.588160284543662</v>
      </c>
      <c r="H36" s="81">
        <f t="shared" si="10"/>
        <v>12.184477213933718</v>
      </c>
      <c r="I36" s="7">
        <v>763225176.62999988</v>
      </c>
      <c r="J36" s="7">
        <v>-10731948.399999997</v>
      </c>
      <c r="K36" s="7">
        <v>752493228.22999978</v>
      </c>
      <c r="L36" s="7">
        <v>13325871.610000001</v>
      </c>
    </row>
    <row r="37" spans="1:12">
      <c r="A37" s="6" t="s">
        <v>13</v>
      </c>
      <c r="B37" s="7">
        <v>3241031944</v>
      </c>
      <c r="C37" s="7">
        <v>3323334018.4599996</v>
      </c>
      <c r="D37" s="7">
        <v>3323334018.4599996</v>
      </c>
      <c r="E37" s="7">
        <f t="shared" si="7"/>
        <v>0</v>
      </c>
      <c r="F37" s="8">
        <f t="shared" si="8"/>
        <v>102.53937868808613</v>
      </c>
      <c r="G37" s="8">
        <f t="shared" si="9"/>
        <v>100</v>
      </c>
      <c r="H37" s="81">
        <f t="shared" si="10"/>
        <v>30.58394917788516</v>
      </c>
      <c r="I37" s="7">
        <v>150.30000000000001</v>
      </c>
      <c r="J37" s="7">
        <v>0</v>
      </c>
      <c r="K37" s="7">
        <v>150.30000000000001</v>
      </c>
      <c r="L37" s="7">
        <v>0</v>
      </c>
    </row>
    <row r="38" spans="1:12">
      <c r="A38" s="6" t="s">
        <v>17</v>
      </c>
      <c r="B38" s="7">
        <v>5043429840</v>
      </c>
      <c r="C38" s="7">
        <v>4761053315.5700006</v>
      </c>
      <c r="D38" s="7">
        <v>2715259731.2799993</v>
      </c>
      <c r="E38" s="7">
        <f t="shared" si="7"/>
        <v>2045793584.2900014</v>
      </c>
      <c r="F38" s="8">
        <f t="shared" si="8"/>
        <v>94.401101365772149</v>
      </c>
      <c r="G38" s="8">
        <f t="shared" si="9"/>
        <v>57.030651650136463</v>
      </c>
      <c r="H38" s="81">
        <f t="shared" si="10"/>
        <v>7.0009668152402469</v>
      </c>
      <c r="I38" s="7">
        <v>7571712739.4100008</v>
      </c>
      <c r="J38" s="7">
        <v>-1584524809.8399999</v>
      </c>
      <c r="K38" s="7">
        <v>5987187929.5700016</v>
      </c>
      <c r="L38" s="7">
        <v>238939945.38</v>
      </c>
    </row>
    <row r="39" spans="1:12">
      <c r="A39" s="6" t="s">
        <v>18</v>
      </c>
      <c r="B39" s="7">
        <v>33100384326</v>
      </c>
      <c r="C39" s="7">
        <v>45171179004.430054</v>
      </c>
      <c r="D39" s="7">
        <v>27285283108.559994</v>
      </c>
      <c r="E39" s="7">
        <f t="shared" si="7"/>
        <v>17885895895.87006</v>
      </c>
      <c r="F39" s="8">
        <f t="shared" si="8"/>
        <v>136.46723421561174</v>
      </c>
      <c r="G39" s="8">
        <f t="shared" si="9"/>
        <v>60.404186275244342</v>
      </c>
      <c r="H39" s="81">
        <f t="shared" si="10"/>
        <v>-4.3472646999914986</v>
      </c>
      <c r="I39" s="7">
        <v>52693898687.400002</v>
      </c>
      <c r="J39" s="7">
        <v>-17256850617.490005</v>
      </c>
      <c r="K39" s="7">
        <v>35437048069.910004</v>
      </c>
      <c r="L39" s="7">
        <v>737891389.56999981</v>
      </c>
    </row>
    <row r="40" spans="1:12">
      <c r="A40" s="6" t="s">
        <v>19</v>
      </c>
      <c r="B40" s="7">
        <v>3112596176</v>
      </c>
      <c r="C40" s="7">
        <v>2800545665.8599997</v>
      </c>
      <c r="D40" s="7">
        <v>2486909887.4199996</v>
      </c>
      <c r="E40" s="7">
        <f t="shared" si="7"/>
        <v>313635778.44000006</v>
      </c>
      <c r="F40" s="8">
        <f t="shared" si="8"/>
        <v>89.974590583060575</v>
      </c>
      <c r="G40" s="8">
        <f t="shared" si="9"/>
        <v>88.800904685705675</v>
      </c>
      <c r="H40" s="81">
        <f t="shared" si="10"/>
        <v>3.7461434851414168</v>
      </c>
      <c r="I40" s="7">
        <v>1192893500.02</v>
      </c>
      <c r="J40" s="7">
        <v>-87954649.950000018</v>
      </c>
      <c r="K40" s="7">
        <v>1104938850.0699999</v>
      </c>
      <c r="L40" s="7">
        <v>180389532.90000001</v>
      </c>
    </row>
    <row r="41" spans="1:12">
      <c r="A41" s="3" t="s">
        <v>20</v>
      </c>
      <c r="B41" s="4">
        <v>2840223665</v>
      </c>
      <c r="C41" s="4">
        <v>2131594104.3599999</v>
      </c>
      <c r="D41" s="4">
        <v>2100437357.3699999</v>
      </c>
      <c r="E41" s="4">
        <f t="shared" si="7"/>
        <v>31156746.99000001</v>
      </c>
      <c r="F41" s="5">
        <f t="shared" si="8"/>
        <v>75.050219834007322</v>
      </c>
      <c r="G41" s="5">
        <f t="shared" si="9"/>
        <v>98.538335843288763</v>
      </c>
      <c r="H41" s="33">
        <f t="shared" si="10"/>
        <v>-3.1306103244354802</v>
      </c>
      <c r="I41" s="4">
        <v>687769688.41000009</v>
      </c>
      <c r="J41" s="4">
        <v>-1256547.0800000238</v>
      </c>
      <c r="K41" s="4">
        <v>686513141.33000004</v>
      </c>
      <c r="L41" s="4">
        <v>8204629.8500000006</v>
      </c>
    </row>
    <row r="42" spans="1:12">
      <c r="A42" s="6" t="s">
        <v>21</v>
      </c>
      <c r="B42" s="7">
        <v>43451731</v>
      </c>
      <c r="C42" s="7">
        <v>38693215.060000002</v>
      </c>
      <c r="D42" s="7">
        <v>38689028.560000002</v>
      </c>
      <c r="E42" s="7">
        <f t="shared" si="7"/>
        <v>4186.5</v>
      </c>
      <c r="F42" s="8">
        <f t="shared" si="8"/>
        <v>89.048731016032491</v>
      </c>
      <c r="G42" s="8">
        <f t="shared" si="9"/>
        <v>99.989180273612547</v>
      </c>
      <c r="H42" s="81">
        <f t="shared" si="10"/>
        <v>-9.8813704523025905</v>
      </c>
      <c r="I42" s="7">
        <v>1579214.4499999997</v>
      </c>
      <c r="J42" s="7">
        <v>3133468.77</v>
      </c>
      <c r="K42" s="7">
        <v>4712683.2200000007</v>
      </c>
      <c r="L42" s="7">
        <v>105827.73</v>
      </c>
    </row>
    <row r="43" spans="1:12">
      <c r="A43" s="6" t="s">
        <v>22</v>
      </c>
      <c r="B43" s="7">
        <v>1192831329</v>
      </c>
      <c r="C43" s="7">
        <v>468826329</v>
      </c>
      <c r="D43" s="7">
        <v>468826329</v>
      </c>
      <c r="E43" s="7">
        <f t="shared" si="7"/>
        <v>0</v>
      </c>
      <c r="F43" s="8">
        <f t="shared" si="8"/>
        <v>39.30365656920133</v>
      </c>
      <c r="G43" s="8">
        <f t="shared" si="9"/>
        <v>100</v>
      </c>
      <c r="H43" s="81">
        <f t="shared" si="10"/>
        <v>23.051529921259856</v>
      </c>
      <c r="I43" s="7">
        <v>0</v>
      </c>
      <c r="J43" s="7">
        <v>0</v>
      </c>
      <c r="K43" s="7">
        <v>0</v>
      </c>
      <c r="L43" s="7">
        <v>0</v>
      </c>
    </row>
    <row r="44" spans="1:12">
      <c r="A44" s="6" t="s">
        <v>23</v>
      </c>
      <c r="B44" s="7">
        <v>1603940605</v>
      </c>
      <c r="C44" s="7">
        <v>1624074560.3</v>
      </c>
      <c r="D44" s="7">
        <v>1592921999.8099999</v>
      </c>
      <c r="E44" s="7">
        <f t="shared" si="7"/>
        <v>31152560.49000001</v>
      </c>
      <c r="F44" s="8">
        <f t="shared" si="8"/>
        <v>101.25528060311186</v>
      </c>
      <c r="G44" s="8">
        <f t="shared" si="9"/>
        <v>98.081826952313961</v>
      </c>
      <c r="H44" s="81">
        <f t="shared" si="10"/>
        <v>-8.5825048850322787</v>
      </c>
      <c r="I44" s="7">
        <v>686190473.96000004</v>
      </c>
      <c r="J44" s="7">
        <v>-4390015.8500000238</v>
      </c>
      <c r="K44" s="7">
        <v>681800458.11000001</v>
      </c>
      <c r="L44" s="7">
        <v>8098802.1200000001</v>
      </c>
    </row>
    <row r="45" spans="1:12">
      <c r="A45" s="3" t="s">
        <v>24</v>
      </c>
      <c r="B45" s="4">
        <v>292110847859</v>
      </c>
      <c r="C45" s="4">
        <v>260408770239</v>
      </c>
      <c r="D45" s="4">
        <v>260408770239</v>
      </c>
      <c r="E45" s="4">
        <f t="shared" si="7"/>
        <v>0</v>
      </c>
      <c r="F45" s="5">
        <f t="shared" si="8"/>
        <v>89.147243982085058</v>
      </c>
      <c r="G45" s="5">
        <f t="shared" si="9"/>
        <v>100</v>
      </c>
      <c r="H45" s="33">
        <f t="shared" si="10"/>
        <v>4.5543073021111979</v>
      </c>
      <c r="I45" s="4">
        <v>0</v>
      </c>
      <c r="J45" s="4">
        <v>0</v>
      </c>
      <c r="K45" s="4">
        <v>0</v>
      </c>
      <c r="L45" s="4">
        <v>0</v>
      </c>
    </row>
    <row r="46" spans="1:12">
      <c r="A46" s="6" t="s">
        <v>25</v>
      </c>
      <c r="B46" s="7">
        <v>292110847859</v>
      </c>
      <c r="C46" s="7">
        <v>260408770239</v>
      </c>
      <c r="D46" s="7">
        <v>260408770239</v>
      </c>
      <c r="E46" s="7">
        <f t="shared" si="7"/>
        <v>0</v>
      </c>
      <c r="F46" s="8">
        <f t="shared" si="8"/>
        <v>89.147243982085058</v>
      </c>
      <c r="G46" s="8">
        <f t="shared" si="9"/>
        <v>100</v>
      </c>
      <c r="H46" s="81">
        <f t="shared" si="10"/>
        <v>4.5543073021111979</v>
      </c>
      <c r="I46" s="7">
        <v>0</v>
      </c>
      <c r="J46" s="7">
        <v>0</v>
      </c>
      <c r="K46" s="7">
        <v>0</v>
      </c>
      <c r="L46" s="7">
        <v>0</v>
      </c>
    </row>
    <row r="47" spans="1:12">
      <c r="A47" s="9" t="s">
        <v>822</v>
      </c>
      <c r="B47" s="10">
        <f>B27+B33+B41</f>
        <v>584713641410</v>
      </c>
      <c r="C47" s="10">
        <f>C27+C33+C41</f>
        <v>605584130868.13013</v>
      </c>
      <c r="D47" s="10">
        <f>D27+D33+D41</f>
        <v>514518378169.32001</v>
      </c>
      <c r="E47" s="10">
        <f>E27+E33+E41</f>
        <v>91065752698.81015</v>
      </c>
      <c r="F47" s="11">
        <f t="shared" si="8"/>
        <v>103.56935224014994</v>
      </c>
      <c r="G47" s="11">
        <f t="shared" si="9"/>
        <v>84.962328426891972</v>
      </c>
      <c r="H47" s="82">
        <f t="shared" si="10"/>
        <v>2.3617752691788212</v>
      </c>
      <c r="I47" s="10">
        <f>I27+I33+I41</f>
        <v>203939718312.28006</v>
      </c>
      <c r="J47" s="10">
        <f t="shared" ref="J47:L47" si="11">J27+J33+J41</f>
        <v>-49228454158.800018</v>
      </c>
      <c r="K47" s="10">
        <f t="shared" si="11"/>
        <v>154711264153.48001</v>
      </c>
      <c r="L47" s="10">
        <f t="shared" si="11"/>
        <v>29615975962.600006</v>
      </c>
    </row>
    <row r="48" spans="1:12">
      <c r="A48" s="9" t="s">
        <v>26</v>
      </c>
      <c r="B48" s="10">
        <f>B47+B45</f>
        <v>876824489269</v>
      </c>
      <c r="C48" s="10">
        <f t="shared" ref="C48:E48" si="12">C47+C45</f>
        <v>865992901107.13013</v>
      </c>
      <c r="D48" s="10">
        <f t="shared" si="12"/>
        <v>774927148408.32007</v>
      </c>
      <c r="E48" s="10">
        <f t="shared" si="12"/>
        <v>91065752698.81015</v>
      </c>
      <c r="F48" s="11">
        <f t="shared" si="8"/>
        <v>98.764680013568039</v>
      </c>
      <c r="G48" s="11">
        <f t="shared" si="9"/>
        <v>89.484237967495233</v>
      </c>
      <c r="H48" s="82">
        <f t="shared" si="10"/>
        <v>3.0113518807822572</v>
      </c>
      <c r="I48" s="10">
        <f>I47+I45</f>
        <v>203939718312.28006</v>
      </c>
      <c r="J48" s="10">
        <f t="shared" ref="J48:L48" si="13">J47+J45</f>
        <v>-49228454158.800018</v>
      </c>
      <c r="K48" s="10">
        <f t="shared" si="13"/>
        <v>154711264153.48001</v>
      </c>
      <c r="L48" s="10">
        <f t="shared" si="13"/>
        <v>29615975962.600006</v>
      </c>
    </row>
    <row r="49" spans="1:12">
      <c r="B49" s="175">
        <v>2018</v>
      </c>
      <c r="C49" s="175"/>
      <c r="D49" s="175"/>
      <c r="E49" s="175"/>
    </row>
    <row r="50" spans="1:12" ht="45">
      <c r="B50" s="1" t="s">
        <v>0</v>
      </c>
      <c r="C50" s="1" t="s">
        <v>1</v>
      </c>
      <c r="D50" s="1" t="s">
        <v>2</v>
      </c>
      <c r="E50" s="1" t="s">
        <v>3</v>
      </c>
      <c r="F50" s="2" t="s">
        <v>4</v>
      </c>
      <c r="G50" s="2" t="s">
        <v>5</v>
      </c>
      <c r="H50" s="2" t="s">
        <v>823</v>
      </c>
      <c r="I50" s="2" t="s">
        <v>841</v>
      </c>
      <c r="J50" s="2" t="s">
        <v>842</v>
      </c>
      <c r="K50" s="2" t="s">
        <v>58</v>
      </c>
      <c r="L50" s="2" t="s">
        <v>843</v>
      </c>
    </row>
    <row r="51" spans="1:12">
      <c r="A51" s="3" t="s">
        <v>6</v>
      </c>
      <c r="B51" s="4">
        <v>504526017315</v>
      </c>
      <c r="C51" s="4">
        <v>501300351813.26007</v>
      </c>
      <c r="D51" s="4">
        <v>444572681639.55981</v>
      </c>
      <c r="E51" s="4">
        <v>56727670173.699982</v>
      </c>
      <c r="F51" s="5">
        <f>C51/B51*100</f>
        <v>99.360654279256721</v>
      </c>
      <c r="G51" s="5">
        <f>D51/C51*100</f>
        <v>88.683895798494888</v>
      </c>
      <c r="H51" s="33">
        <f>C51/C75*100-100</f>
        <v>2.0110703152013514</v>
      </c>
      <c r="I51" s="4">
        <v>103390459108.82002</v>
      </c>
      <c r="J51" s="4">
        <v>-22580085296.280014</v>
      </c>
      <c r="K51" s="4">
        <v>80810373812.539948</v>
      </c>
      <c r="L51" s="4">
        <v>37707004508.500008</v>
      </c>
    </row>
    <row r="52" spans="1:12">
      <c r="A52" s="6" t="s">
        <v>7</v>
      </c>
      <c r="B52" s="7">
        <v>266808908815</v>
      </c>
      <c r="C52" s="7">
        <v>262614139802.35007</v>
      </c>
      <c r="D52" s="7">
        <v>236811245384.44998</v>
      </c>
      <c r="E52" s="7">
        <v>25802894417.900002</v>
      </c>
      <c r="F52" s="8">
        <f t="shared" ref="F52:F57" si="14">C52/B52*100</f>
        <v>98.427800244272007</v>
      </c>
      <c r="G52" s="8">
        <f t="shared" ref="G52:G57" si="15">D52/C52*100</f>
        <v>90.174598200492937</v>
      </c>
      <c r="H52" s="81">
        <f t="shared" ref="H52:H72" si="16">C52/C76*100-100</f>
        <v>-9.992201528574185E-2</v>
      </c>
      <c r="I52" s="7">
        <v>45523284420.240028</v>
      </c>
      <c r="J52" s="7">
        <v>-9941423992.9399986</v>
      </c>
      <c r="K52" s="7">
        <v>35581860427.299973</v>
      </c>
      <c r="L52" s="7">
        <v>21467262715.460011</v>
      </c>
    </row>
    <row r="53" spans="1:12">
      <c r="A53" s="6" t="s">
        <v>8</v>
      </c>
      <c r="B53" s="7">
        <v>177628808500</v>
      </c>
      <c r="C53" s="7">
        <v>179686095385.04001</v>
      </c>
      <c r="D53" s="7">
        <v>151878984919.16989</v>
      </c>
      <c r="E53" s="7">
        <v>27807110465.869984</v>
      </c>
      <c r="F53" s="8">
        <f t="shared" si="14"/>
        <v>101.15819438435292</v>
      </c>
      <c r="G53" s="8">
        <f t="shared" si="15"/>
        <v>84.524617552469095</v>
      </c>
      <c r="H53" s="81">
        <f t="shared" si="16"/>
        <v>5.616408597264666</v>
      </c>
      <c r="I53" s="7">
        <v>46939790946.68998</v>
      </c>
      <c r="J53" s="7">
        <v>-12757123958.970011</v>
      </c>
      <c r="K53" s="7">
        <v>34182666987.719994</v>
      </c>
      <c r="L53" s="7">
        <v>13398671893.379999</v>
      </c>
    </row>
    <row r="54" spans="1:12">
      <c r="A54" s="6" t="s">
        <v>9</v>
      </c>
      <c r="B54" s="7">
        <v>34932000000</v>
      </c>
      <c r="C54" s="7">
        <v>34308320287.099998</v>
      </c>
      <c r="D54" s="7">
        <v>32915571118.039989</v>
      </c>
      <c r="E54" s="7">
        <v>1392749169.0600009</v>
      </c>
      <c r="F54" s="8">
        <f t="shared" si="14"/>
        <v>98.214589164949047</v>
      </c>
      <c r="G54" s="8">
        <f t="shared" si="15"/>
        <v>95.940491526821603</v>
      </c>
      <c r="H54" s="81">
        <f t="shared" si="16"/>
        <v>-1.9463125464838527E-2</v>
      </c>
      <c r="I54" s="7">
        <v>8294138208.2199984</v>
      </c>
      <c r="J54" s="7">
        <v>118908737.66999996</v>
      </c>
      <c r="K54" s="7">
        <v>8413046945.8899975</v>
      </c>
      <c r="L54" s="7">
        <v>1240605579.1000004</v>
      </c>
    </row>
    <row r="55" spans="1:12">
      <c r="A55" s="6" t="s">
        <v>10</v>
      </c>
      <c r="B55" s="7">
        <v>10852800000</v>
      </c>
      <c r="C55" s="7">
        <v>10616942497.9</v>
      </c>
      <c r="D55" s="7">
        <v>10042599532.300001</v>
      </c>
      <c r="E55" s="7">
        <v>574342965.59999967</v>
      </c>
      <c r="F55" s="8">
        <f t="shared" si="14"/>
        <v>97.826758973721056</v>
      </c>
      <c r="G55" s="8">
        <f t="shared" si="15"/>
        <v>94.590316696981247</v>
      </c>
      <c r="H55" s="81">
        <f t="shared" si="16"/>
        <v>0.48712434453197773</v>
      </c>
      <c r="I55" s="7">
        <v>1435168985.5700002</v>
      </c>
      <c r="J55" s="7">
        <v>-1279924.5899999999</v>
      </c>
      <c r="K55" s="7">
        <v>1433889060.98</v>
      </c>
      <c r="L55" s="7">
        <v>544795986.94999993</v>
      </c>
    </row>
    <row r="56" spans="1:12">
      <c r="A56" s="6" t="s">
        <v>11</v>
      </c>
      <c r="B56" s="7">
        <v>14303500000</v>
      </c>
      <c r="C56" s="7">
        <v>14074853840.870001</v>
      </c>
      <c r="D56" s="7">
        <v>12924280685.6</v>
      </c>
      <c r="E56" s="7">
        <v>1150573155.2699997</v>
      </c>
      <c r="F56" s="8">
        <f t="shared" si="14"/>
        <v>98.401467059600805</v>
      </c>
      <c r="G56" s="8">
        <f t="shared" si="15"/>
        <v>91.825327862879746</v>
      </c>
      <c r="H56" s="81">
        <f t="shared" si="16"/>
        <v>4.031152906413709</v>
      </c>
      <c r="I56" s="7">
        <v>1198076548.0999994</v>
      </c>
      <c r="J56" s="7">
        <v>833842.54999999981</v>
      </c>
      <c r="K56" s="7">
        <v>1198910390.6499999</v>
      </c>
      <c r="L56" s="7">
        <v>1055668333.6099998</v>
      </c>
    </row>
    <row r="57" spans="1:12">
      <c r="A57" s="3" t="s">
        <v>12</v>
      </c>
      <c r="B57" s="4">
        <v>77134141256.350006</v>
      </c>
      <c r="C57" s="4">
        <v>88110760084.350052</v>
      </c>
      <c r="D57" s="4">
        <v>56824005678.60997</v>
      </c>
      <c r="E57" s="4">
        <v>31286754405.739994</v>
      </c>
      <c r="F57" s="5">
        <f t="shared" si="14"/>
        <v>114.23055815390491</v>
      </c>
      <c r="G57" s="5">
        <f t="shared" si="15"/>
        <v>64.491562238495391</v>
      </c>
      <c r="H57" s="33">
        <f t="shared" si="16"/>
        <v>-1.0897485473515047</v>
      </c>
      <c r="I57" s="4">
        <v>100072643845.17998</v>
      </c>
      <c r="J57" s="4">
        <v>-23450654226.529995</v>
      </c>
      <c r="K57" s="4">
        <v>76621989618.649963</v>
      </c>
      <c r="L57" s="4">
        <v>4487834878.2600012</v>
      </c>
    </row>
    <row r="58" spans="1:12">
      <c r="A58" s="6" t="s">
        <v>14</v>
      </c>
      <c r="B58" s="7">
        <v>875765738</v>
      </c>
      <c r="C58" s="7">
        <v>943160570.82000017</v>
      </c>
      <c r="D58" s="7">
        <v>907285926.67999995</v>
      </c>
      <c r="E58" s="7">
        <v>35874644.139999986</v>
      </c>
      <c r="F58" s="8">
        <f t="shared" ref="F58:G61" si="17">C58/B58*100</f>
        <v>107.69553202365634</v>
      </c>
      <c r="G58" s="8">
        <f t="shared" si="17"/>
        <v>96.196337585570376</v>
      </c>
      <c r="H58" s="81">
        <f t="shared" si="16"/>
        <v>-2.0346803938788867</v>
      </c>
      <c r="I58" s="7">
        <v>174612115.67999998</v>
      </c>
      <c r="J58" s="7">
        <v>-22643529.109999999</v>
      </c>
      <c r="K58" s="7">
        <v>151968586.56999999</v>
      </c>
      <c r="L58" s="7">
        <v>31648820.629999999</v>
      </c>
    </row>
    <row r="59" spans="1:12">
      <c r="A59" s="6" t="s">
        <v>15</v>
      </c>
      <c r="B59" s="7">
        <v>30877459284</v>
      </c>
      <c r="C59" s="7">
        <v>29946975877.650021</v>
      </c>
      <c r="D59" s="7">
        <v>19535761817.599991</v>
      </c>
      <c r="E59" s="7">
        <v>10411214060.050001</v>
      </c>
      <c r="F59" s="8">
        <f t="shared" si="17"/>
        <v>96.986528594235295</v>
      </c>
      <c r="G59" s="8">
        <f t="shared" si="17"/>
        <v>65.234506139833272</v>
      </c>
      <c r="H59" s="81">
        <f t="shared" si="16"/>
        <v>-2.3714183034702927</v>
      </c>
      <c r="I59" s="7">
        <v>38310248870.87999</v>
      </c>
      <c r="J59" s="7">
        <v>-4479805201.1099968</v>
      </c>
      <c r="K59" s="7">
        <v>33830443669.769989</v>
      </c>
      <c r="L59" s="7">
        <v>3198673247.5300007</v>
      </c>
    </row>
    <row r="60" spans="1:12">
      <c r="A60" s="6" t="s">
        <v>16</v>
      </c>
      <c r="B60" s="7">
        <v>276766211</v>
      </c>
      <c r="C60" s="7">
        <v>302543635.00999999</v>
      </c>
      <c r="D60" s="7">
        <v>272053286.43999994</v>
      </c>
      <c r="E60" s="7">
        <v>30490348.570000008</v>
      </c>
      <c r="F60" s="8">
        <f t="shared" si="17"/>
        <v>109.31379011797071</v>
      </c>
      <c r="G60" s="8">
        <f t="shared" si="17"/>
        <v>89.921999658332837</v>
      </c>
      <c r="H60" s="81">
        <f t="shared" si="16"/>
        <v>11.300638271961347</v>
      </c>
      <c r="I60" s="7">
        <v>735667242.70999992</v>
      </c>
      <c r="J60" s="7">
        <v>12027188.99</v>
      </c>
      <c r="K60" s="7">
        <v>747694431.69999993</v>
      </c>
      <c r="L60" s="7">
        <v>14959603.639999997</v>
      </c>
    </row>
    <row r="61" spans="1:12">
      <c r="A61" s="6" t="s">
        <v>13</v>
      </c>
      <c r="B61" s="7">
        <v>2496841189</v>
      </c>
      <c r="C61" s="7">
        <v>2544978949.8499999</v>
      </c>
      <c r="D61" s="7">
        <v>2544978949.8499999</v>
      </c>
      <c r="E61" s="7">
        <v>0</v>
      </c>
      <c r="F61" s="8">
        <f t="shared" si="17"/>
        <v>101.92794644137055</v>
      </c>
      <c r="G61" s="8">
        <f t="shared" si="17"/>
        <v>100</v>
      </c>
      <c r="H61" s="81">
        <f t="shared" si="16"/>
        <v>9.1457571547701093</v>
      </c>
      <c r="I61" s="7">
        <v>150.30000000000001</v>
      </c>
      <c r="J61" s="7">
        <v>436.37</v>
      </c>
      <c r="K61" s="7">
        <v>586.67000000000007</v>
      </c>
      <c r="L61" s="7">
        <v>436.37</v>
      </c>
    </row>
    <row r="62" spans="1:12">
      <c r="A62" s="6" t="s">
        <v>17</v>
      </c>
      <c r="B62" s="7">
        <v>4917431836</v>
      </c>
      <c r="C62" s="7">
        <v>4449542333.3800001</v>
      </c>
      <c r="D62" s="7">
        <v>2500270954.4299998</v>
      </c>
      <c r="E62" s="7">
        <v>1949271378.9500003</v>
      </c>
      <c r="F62" s="8">
        <f t="shared" ref="F62:F72" si="18">C62/B62*100</f>
        <v>90.485084120645453</v>
      </c>
      <c r="G62" s="8">
        <f t="shared" ref="G62:G72" si="19">D62/C62*100</f>
        <v>56.191643254481015</v>
      </c>
      <c r="H62" s="81">
        <f t="shared" si="16"/>
        <v>-12.182411456151883</v>
      </c>
      <c r="I62" s="7">
        <v>7849932066.9800005</v>
      </c>
      <c r="J62" s="7">
        <v>-1922232665.4700003</v>
      </c>
      <c r="K62" s="7">
        <v>5927699401.5100012</v>
      </c>
      <c r="L62" s="7">
        <v>305258041.05000007</v>
      </c>
    </row>
    <row r="63" spans="1:12">
      <c r="A63" s="6" t="s">
        <v>18</v>
      </c>
      <c r="B63" s="7">
        <v>34825072130.349998</v>
      </c>
      <c r="C63" s="7">
        <v>47224137253.110039</v>
      </c>
      <c r="D63" s="7">
        <v>28579265546.70998</v>
      </c>
      <c r="E63" s="7">
        <v>18644871706.399994</v>
      </c>
      <c r="F63" s="8">
        <f t="shared" si="18"/>
        <v>135.60384620698107</v>
      </c>
      <c r="G63" s="8">
        <f t="shared" si="19"/>
        <v>60.518343391922599</v>
      </c>
      <c r="H63" s="81">
        <f t="shared" si="16"/>
        <v>0.10267012720402136</v>
      </c>
      <c r="I63" s="7">
        <v>51793310886.18998</v>
      </c>
      <c r="J63" s="7">
        <v>-17021177521.089998</v>
      </c>
      <c r="K63" s="7">
        <v>34772133365.099976</v>
      </c>
      <c r="L63" s="7">
        <v>723106384.10000026</v>
      </c>
    </row>
    <row r="64" spans="1:12">
      <c r="A64" s="6" t="s">
        <v>19</v>
      </c>
      <c r="B64" s="7">
        <v>2864804868</v>
      </c>
      <c r="C64" s="7">
        <v>2699421464.5299997</v>
      </c>
      <c r="D64" s="7">
        <v>2484389196.9000001</v>
      </c>
      <c r="E64" s="7">
        <v>215032267.63</v>
      </c>
      <c r="F64" s="8">
        <f t="shared" si="18"/>
        <v>94.227062187818078</v>
      </c>
      <c r="G64" s="8">
        <f t="shared" si="19"/>
        <v>92.03413507466351</v>
      </c>
      <c r="H64" s="81">
        <f t="shared" si="16"/>
        <v>3.89072104105432</v>
      </c>
      <c r="I64" s="7">
        <v>1208872512.4400001</v>
      </c>
      <c r="J64" s="7">
        <v>-16822935.109999999</v>
      </c>
      <c r="K64" s="7">
        <v>1192049577.3299999</v>
      </c>
      <c r="L64" s="7">
        <v>214188344.94</v>
      </c>
    </row>
    <row r="65" spans="1:13">
      <c r="A65" s="3" t="s">
        <v>20</v>
      </c>
      <c r="B65" s="4">
        <v>2773491588</v>
      </c>
      <c r="C65" s="4">
        <v>2200482641.1100001</v>
      </c>
      <c r="D65" s="4">
        <v>2115122456.27</v>
      </c>
      <c r="E65" s="4">
        <v>85360184.840000004</v>
      </c>
      <c r="F65" s="5">
        <f t="shared" si="18"/>
        <v>79.339798636158704</v>
      </c>
      <c r="G65" s="5">
        <f t="shared" si="19"/>
        <v>96.120842616738784</v>
      </c>
      <c r="H65" s="33">
        <f t="shared" si="16"/>
        <v>-11.095455564506736</v>
      </c>
      <c r="I65" s="4">
        <v>612670537.05999994</v>
      </c>
      <c r="J65" s="4">
        <v>-6144548.5499999998</v>
      </c>
      <c r="K65" s="4">
        <v>606525988.50999987</v>
      </c>
      <c r="L65" s="4">
        <v>4116484.9400000004</v>
      </c>
    </row>
    <row r="66" spans="1:13">
      <c r="A66" s="6" t="s">
        <v>21</v>
      </c>
      <c r="B66" s="7">
        <v>54396716</v>
      </c>
      <c r="C66" s="7">
        <v>42935867.149999999</v>
      </c>
      <c r="D66" s="7">
        <v>42522629.009999998</v>
      </c>
      <c r="E66" s="7">
        <v>413238.14000000205</v>
      </c>
      <c r="F66" s="8">
        <f t="shared" si="18"/>
        <v>78.930991256898665</v>
      </c>
      <c r="G66" s="8">
        <f t="shared" si="19"/>
        <v>99.037545605970138</v>
      </c>
      <c r="H66" s="81">
        <f t="shared" si="16"/>
        <v>-61.347380086964385</v>
      </c>
      <c r="I66" s="7">
        <v>1897009</v>
      </c>
      <c r="J66" s="7">
        <v>1558.17</v>
      </c>
      <c r="K66" s="7">
        <v>1898567.1700000002</v>
      </c>
      <c r="L66" s="7">
        <v>732590.8600000001</v>
      </c>
    </row>
    <row r="67" spans="1:13">
      <c r="A67" s="6" t="s">
        <v>22</v>
      </c>
      <c r="B67" s="7">
        <v>1105005000</v>
      </c>
      <c r="C67" s="7">
        <v>381000000</v>
      </c>
      <c r="D67" s="7">
        <v>381000000</v>
      </c>
      <c r="E67" s="7">
        <v>0</v>
      </c>
      <c r="F67" s="8">
        <f t="shared" si="18"/>
        <v>34.479481993294151</v>
      </c>
      <c r="G67" s="8">
        <f t="shared" si="19"/>
        <v>100</v>
      </c>
      <c r="H67" s="81">
        <f t="shared" si="16"/>
        <v>-1.650351247252047</v>
      </c>
      <c r="I67" s="7">
        <v>0</v>
      </c>
      <c r="J67" s="7">
        <v>0</v>
      </c>
      <c r="K67" s="7">
        <v>0</v>
      </c>
      <c r="L67" s="7">
        <v>0</v>
      </c>
    </row>
    <row r="68" spans="1:13">
      <c r="A68" s="6" t="s">
        <v>23</v>
      </c>
      <c r="B68" s="7">
        <v>1614089872</v>
      </c>
      <c r="C68" s="7">
        <v>1776546773.9600003</v>
      </c>
      <c r="D68" s="7">
        <v>1691599827.26</v>
      </c>
      <c r="E68" s="7">
        <v>84946946.700000003</v>
      </c>
      <c r="F68" s="8">
        <f t="shared" si="18"/>
        <v>110.06492294996573</v>
      </c>
      <c r="G68" s="8">
        <f t="shared" si="19"/>
        <v>95.218423294836768</v>
      </c>
      <c r="H68" s="81">
        <f t="shared" si="16"/>
        <v>-10.12254675926323</v>
      </c>
      <c r="I68" s="7">
        <v>610773528.05999994</v>
      </c>
      <c r="J68" s="7">
        <v>-6146106.7199999997</v>
      </c>
      <c r="K68" s="7">
        <v>604627421.33999991</v>
      </c>
      <c r="L68" s="7">
        <v>3383894.08</v>
      </c>
    </row>
    <row r="69" spans="1:13">
      <c r="A69" s="3" t="s">
        <v>24</v>
      </c>
      <c r="B69" s="4">
        <v>273957994749</v>
      </c>
      <c r="C69" s="4">
        <v>249065559285.42001</v>
      </c>
      <c r="D69" s="4">
        <v>249065559285.42001</v>
      </c>
      <c r="E69" s="4">
        <v>0</v>
      </c>
      <c r="F69" s="5">
        <f t="shared" si="18"/>
        <v>90.913776585937413</v>
      </c>
      <c r="G69" s="5">
        <f t="shared" si="19"/>
        <v>100</v>
      </c>
      <c r="H69" s="33">
        <f t="shared" si="16"/>
        <v>-11.55645686791253</v>
      </c>
      <c r="I69" s="4">
        <v>0</v>
      </c>
      <c r="J69" s="4">
        <v>0</v>
      </c>
      <c r="K69" s="4">
        <v>0</v>
      </c>
      <c r="L69" s="4">
        <v>0</v>
      </c>
    </row>
    <row r="70" spans="1:13">
      <c r="A70" s="6" t="s">
        <v>25</v>
      </c>
      <c r="B70" s="7">
        <v>273957994749</v>
      </c>
      <c r="C70" s="7">
        <v>249065559285.42001</v>
      </c>
      <c r="D70" s="7">
        <v>249065559285.42001</v>
      </c>
      <c r="E70" s="7">
        <v>0</v>
      </c>
      <c r="F70" s="8">
        <f t="shared" si="18"/>
        <v>90.913776585937413</v>
      </c>
      <c r="G70" s="8">
        <f t="shared" si="19"/>
        <v>100</v>
      </c>
      <c r="H70" s="81">
        <f t="shared" si="16"/>
        <v>-11.55645686791253</v>
      </c>
      <c r="I70" s="7">
        <v>0</v>
      </c>
      <c r="J70" s="7">
        <v>0</v>
      </c>
      <c r="K70" s="7">
        <v>0</v>
      </c>
      <c r="L70" s="7">
        <v>0</v>
      </c>
    </row>
    <row r="71" spans="1:13">
      <c r="A71" s="9" t="s">
        <v>822</v>
      </c>
      <c r="B71" s="10">
        <f>B51+B57+B65</f>
        <v>584433650159.34998</v>
      </c>
      <c r="C71" s="10">
        <f>C51+C57+C65</f>
        <v>591611594538.72009</v>
      </c>
      <c r="D71" s="10">
        <f>D51+D57+D65</f>
        <v>503511809774.43982</v>
      </c>
      <c r="E71" s="10">
        <f>E51+E57+E65</f>
        <v>88099784764.279968</v>
      </c>
      <c r="F71" s="11">
        <f t="shared" si="18"/>
        <v>101.22818807189029</v>
      </c>
      <c r="G71" s="11">
        <f t="shared" si="19"/>
        <v>85.108509438025521</v>
      </c>
      <c r="H71" s="82">
        <f t="shared" si="16"/>
        <v>1.48160312662948</v>
      </c>
      <c r="I71" s="10">
        <f>I51+I57+I65</f>
        <v>204075773491.06</v>
      </c>
      <c r="J71" s="10">
        <f t="shared" ref="J71:L71" si="20">J51+J57+J65</f>
        <v>-46036884071.360016</v>
      </c>
      <c r="K71" s="10">
        <f t="shared" si="20"/>
        <v>158038889419.69992</v>
      </c>
      <c r="L71" s="10">
        <f t="shared" si="20"/>
        <v>42198955871.700012</v>
      </c>
    </row>
    <row r="72" spans="1:13">
      <c r="A72" s="9" t="s">
        <v>26</v>
      </c>
      <c r="B72" s="10">
        <v>858391644908.34998</v>
      </c>
      <c r="C72" s="10">
        <v>840677153824.14014</v>
      </c>
      <c r="D72" s="10">
        <v>752577369059.85974</v>
      </c>
      <c r="E72" s="10">
        <v>88099784764.279984</v>
      </c>
      <c r="F72" s="11">
        <f t="shared" si="18"/>
        <v>97.936315994070384</v>
      </c>
      <c r="G72" s="11">
        <f t="shared" si="19"/>
        <v>89.5203783802706</v>
      </c>
      <c r="H72" s="82">
        <f t="shared" si="16"/>
        <v>-2.765114474739633</v>
      </c>
      <c r="I72" s="10">
        <v>204075773491.06</v>
      </c>
      <c r="J72" s="10">
        <v>-46036884071.360008</v>
      </c>
      <c r="K72" s="10">
        <v>158038889419.69995</v>
      </c>
      <c r="L72" s="10">
        <v>42198955871.699982</v>
      </c>
      <c r="M72" s="7"/>
    </row>
    <row r="73" spans="1:13">
      <c r="B73" s="175">
        <v>2017</v>
      </c>
      <c r="C73" s="175"/>
      <c r="D73" s="175"/>
      <c r="E73" s="175"/>
    </row>
    <row r="74" spans="1:13" ht="45">
      <c r="B74" s="1" t="s">
        <v>0</v>
      </c>
      <c r="C74" s="1" t="s">
        <v>1</v>
      </c>
      <c r="D74" s="1" t="s">
        <v>2</v>
      </c>
      <c r="E74" s="1" t="s">
        <v>3</v>
      </c>
      <c r="F74" s="2" t="s">
        <v>4</v>
      </c>
      <c r="G74" s="2" t="s">
        <v>5</v>
      </c>
      <c r="H74" s="2" t="s">
        <v>823</v>
      </c>
    </row>
    <row r="75" spans="1:13">
      <c r="A75" s="3" t="s">
        <v>6</v>
      </c>
      <c r="B75" s="4">
        <v>497001810000</v>
      </c>
      <c r="C75" s="4">
        <v>491417598368.78986</v>
      </c>
      <c r="D75" s="4">
        <v>436128673489.31995</v>
      </c>
      <c r="E75" s="4">
        <v>55288924879.469963</v>
      </c>
      <c r="F75" s="5">
        <f>C75/B75*100</f>
        <v>98.876420262692776</v>
      </c>
      <c r="G75" s="5">
        <f>D75/C75*100</f>
        <v>88.749095461172772</v>
      </c>
      <c r="H75" s="33">
        <f>C75/C99*100-100</f>
        <v>0.53660799793853187</v>
      </c>
      <c r="I75" s="4">
        <v>111457854280.29997</v>
      </c>
      <c r="J75" s="4">
        <v>-33905778024.800007</v>
      </c>
      <c r="K75" s="4">
        <v>77552076255.5</v>
      </c>
      <c r="L75" s="4">
        <v>29450542026.150002</v>
      </c>
    </row>
    <row r="76" spans="1:13">
      <c r="A76" s="6" t="s">
        <v>7</v>
      </c>
      <c r="B76" s="7">
        <v>264830360000</v>
      </c>
      <c r="C76" s="7">
        <v>262876811610.22992</v>
      </c>
      <c r="D76" s="7">
        <v>234899472170.57993</v>
      </c>
      <c r="E76" s="7">
        <v>27977339439.649975</v>
      </c>
      <c r="F76" s="8">
        <f t="shared" ref="F76:G96" si="21">C76/B76*100</f>
        <v>99.26233971446095</v>
      </c>
      <c r="G76" s="8">
        <f t="shared" si="21"/>
        <v>89.357243315499318</v>
      </c>
      <c r="H76" s="81">
        <f t="shared" ref="H76:H96" si="22">C76/C100*100-100</f>
        <v>0.1811247131540199</v>
      </c>
      <c r="I76" s="7">
        <v>43843496807.499985</v>
      </c>
      <c r="J76" s="7">
        <v>-11745204260.890003</v>
      </c>
      <c r="K76" s="7">
        <v>32098292546.610001</v>
      </c>
      <c r="L76" s="7">
        <v>14552347566.020004</v>
      </c>
    </row>
    <row r="77" spans="1:13">
      <c r="A77" s="6" t="s">
        <v>8</v>
      </c>
      <c r="B77" s="7">
        <v>172666450000</v>
      </c>
      <c r="C77" s="7">
        <v>170130851608.68994</v>
      </c>
      <c r="D77" s="7">
        <v>145655122345.27005</v>
      </c>
      <c r="E77" s="7">
        <v>24475729263.419991</v>
      </c>
      <c r="F77" s="8">
        <f t="shared" si="21"/>
        <v>98.531504880473278</v>
      </c>
      <c r="G77" s="8">
        <f t="shared" si="21"/>
        <v>85.613585641882651</v>
      </c>
      <c r="H77" s="81">
        <f t="shared" si="22"/>
        <v>1.6729088075793328</v>
      </c>
      <c r="I77" s="7">
        <v>51850309785.929993</v>
      </c>
      <c r="J77" s="7">
        <v>-17222354435.280003</v>
      </c>
      <c r="K77" s="7">
        <v>34627955350.649994</v>
      </c>
      <c r="L77" s="7">
        <v>12163893667.379999</v>
      </c>
    </row>
    <row r="78" spans="1:13">
      <c r="A78" s="6" t="s">
        <v>9</v>
      </c>
      <c r="B78" s="7">
        <v>34642000000</v>
      </c>
      <c r="C78" s="7">
        <v>34314999058.419994</v>
      </c>
      <c r="D78" s="7">
        <v>33095165324.909992</v>
      </c>
      <c r="E78" s="7">
        <v>1219833733.5099988</v>
      </c>
      <c r="F78" s="8">
        <f t="shared" si="21"/>
        <v>99.056056400958354</v>
      </c>
      <c r="G78" s="8">
        <f t="shared" si="21"/>
        <v>96.445187914960215</v>
      </c>
      <c r="H78" s="81">
        <f t="shared" si="22"/>
        <v>0.33108948513122982</v>
      </c>
      <c r="I78" s="7">
        <v>13092501306.449999</v>
      </c>
      <c r="J78" s="7">
        <v>-4937692300.8299999</v>
      </c>
      <c r="K78" s="7">
        <v>8154809005.619998</v>
      </c>
      <c r="L78" s="7">
        <v>1080504530.9100001</v>
      </c>
    </row>
    <row r="79" spans="1:13">
      <c r="A79" s="6" t="s">
        <v>10</v>
      </c>
      <c r="B79" s="7">
        <v>10137000000</v>
      </c>
      <c r="C79" s="7">
        <v>10565475494.65</v>
      </c>
      <c r="D79" s="7">
        <v>10022729297.4</v>
      </c>
      <c r="E79" s="7">
        <v>542746197.24999964</v>
      </c>
      <c r="F79" s="8">
        <f t="shared" si="21"/>
        <v>104.22684714067279</v>
      </c>
      <c r="G79" s="8">
        <f t="shared" si="21"/>
        <v>94.863021569404722</v>
      </c>
      <c r="H79" s="81">
        <f t="shared" si="22"/>
        <v>-3.5045846302720207</v>
      </c>
      <c r="I79" s="7">
        <v>1444763021.3299999</v>
      </c>
      <c r="J79" s="7">
        <v>-1468956.01</v>
      </c>
      <c r="K79" s="7">
        <v>1443294065.3199999</v>
      </c>
      <c r="L79" s="7">
        <v>550871277</v>
      </c>
    </row>
    <row r="80" spans="1:13">
      <c r="A80" s="6" t="s">
        <v>11</v>
      </c>
      <c r="B80" s="7">
        <v>14726000000</v>
      </c>
      <c r="C80" s="7">
        <v>13529460596.799999</v>
      </c>
      <c r="D80" s="7">
        <v>12456184351.16</v>
      </c>
      <c r="E80" s="7">
        <v>1073276245.64</v>
      </c>
      <c r="F80" s="8">
        <f t="shared" si="21"/>
        <v>91.874647540404723</v>
      </c>
      <c r="G80" s="8">
        <f t="shared" si="21"/>
        <v>92.067117251563957</v>
      </c>
      <c r="H80" s="81">
        <f t="shared" si="22"/>
        <v>-2.7402136957555854</v>
      </c>
      <c r="I80" s="7">
        <v>1226783359.0900002</v>
      </c>
      <c r="J80" s="7">
        <v>941928.21</v>
      </c>
      <c r="K80" s="7">
        <v>1227725287.3</v>
      </c>
      <c r="L80" s="7">
        <v>1102924984.8399999</v>
      </c>
    </row>
    <row r="81" spans="1:12">
      <c r="A81" s="3" t="s">
        <v>12</v>
      </c>
      <c r="B81" s="4">
        <v>77974200722.729996</v>
      </c>
      <c r="C81" s="4">
        <v>89081524705.789978</v>
      </c>
      <c r="D81" s="4">
        <v>56159986162.640007</v>
      </c>
      <c r="E81" s="4">
        <v>32921538543.150009</v>
      </c>
      <c r="F81" s="5">
        <f t="shared" si="21"/>
        <v>114.2448705855373</v>
      </c>
      <c r="G81" s="5">
        <f t="shared" si="21"/>
        <v>63.043359830357517</v>
      </c>
      <c r="H81" s="33">
        <f t="shared" si="22"/>
        <v>0.43923135305092842</v>
      </c>
      <c r="I81" s="4">
        <v>100211838336.65001</v>
      </c>
      <c r="J81" s="4">
        <v>-28298593510.529999</v>
      </c>
      <c r="K81" s="4">
        <v>71913244826.119995</v>
      </c>
      <c r="L81" s="4">
        <v>4762139524.0900002</v>
      </c>
    </row>
    <row r="82" spans="1:12">
      <c r="A82" s="6" t="s">
        <v>14</v>
      </c>
      <c r="B82" s="7">
        <v>992434260</v>
      </c>
      <c r="C82" s="7">
        <v>962749445.01999986</v>
      </c>
      <c r="D82" s="7">
        <v>921397585.12999988</v>
      </c>
      <c r="E82" s="7">
        <v>41351859.890000008</v>
      </c>
      <c r="F82" s="8">
        <f>C82/B82*100</f>
        <v>97.008888530309292</v>
      </c>
      <c r="G82" s="8">
        <f>D82/C82*100</f>
        <v>95.704816024158717</v>
      </c>
      <c r="H82" s="81">
        <f t="shared" si="22"/>
        <v>1.349095560722489</v>
      </c>
      <c r="I82" s="7">
        <v>164934964.71000004</v>
      </c>
      <c r="J82" s="7">
        <v>-8284625.9299999978</v>
      </c>
      <c r="K82" s="7">
        <v>156650338.78</v>
      </c>
      <c r="L82" s="7">
        <v>23390082.989999998</v>
      </c>
    </row>
    <row r="83" spans="1:12">
      <c r="A83" s="6" t="s">
        <v>15</v>
      </c>
      <c r="B83" s="7">
        <v>32789574547.099998</v>
      </c>
      <c r="C83" s="7">
        <v>30674394073.180019</v>
      </c>
      <c r="D83" s="7">
        <v>20715707865.980022</v>
      </c>
      <c r="E83" s="7">
        <v>9958686207.1999989</v>
      </c>
      <c r="F83" s="8">
        <f t="shared" si="21"/>
        <v>93.549228670589585</v>
      </c>
      <c r="G83" s="8">
        <f t="shared" si="21"/>
        <v>67.534203989681032</v>
      </c>
      <c r="H83" s="81">
        <f t="shared" si="22"/>
        <v>-4.4825707386266345</v>
      </c>
      <c r="I83" s="7">
        <v>37148891869.07</v>
      </c>
      <c r="J83" s="7">
        <v>-5547644300.3100014</v>
      </c>
      <c r="K83" s="7">
        <v>31601247568.759998</v>
      </c>
      <c r="L83" s="7">
        <v>3249684905.0799999</v>
      </c>
    </row>
    <row r="84" spans="1:12">
      <c r="A84" s="6" t="s">
        <v>16</v>
      </c>
      <c r="B84" s="7">
        <v>313100000</v>
      </c>
      <c r="C84" s="7">
        <v>271825606.49000001</v>
      </c>
      <c r="D84" s="7">
        <v>246157020.28</v>
      </c>
      <c r="E84" s="7">
        <v>25668586.20999999</v>
      </c>
      <c r="F84" s="8">
        <f t="shared" si="21"/>
        <v>86.817504468221017</v>
      </c>
      <c r="G84" s="8">
        <f t="shared" si="21"/>
        <v>90.556965349419968</v>
      </c>
      <c r="H84" s="81">
        <f t="shared" si="22"/>
        <v>-18.322568276808866</v>
      </c>
      <c r="I84" s="7">
        <v>727767481.98999989</v>
      </c>
      <c r="J84" s="7">
        <v>-3469672.4700000007</v>
      </c>
      <c r="K84" s="7">
        <v>724297809.51999998</v>
      </c>
      <c r="L84" s="7">
        <v>14299153.020000001</v>
      </c>
    </row>
    <row r="85" spans="1:12">
      <c r="A85" s="6" t="s">
        <v>13</v>
      </c>
      <c r="B85" s="7">
        <v>2193241734</v>
      </c>
      <c r="C85" s="7">
        <v>2331725040.1600003</v>
      </c>
      <c r="D85" s="7">
        <v>2331725040.1600003</v>
      </c>
      <c r="E85" s="7">
        <v>0</v>
      </c>
      <c r="F85" s="8">
        <f>C85/B85*100</f>
        <v>106.3140922413252</v>
      </c>
      <c r="G85" s="8">
        <f>D85/C85*100</f>
        <v>100</v>
      </c>
      <c r="H85" s="81">
        <f t="shared" si="22"/>
        <v>40.073854437912786</v>
      </c>
      <c r="I85" s="7">
        <v>150.30000000000001</v>
      </c>
      <c r="J85" s="7">
        <v>0</v>
      </c>
      <c r="K85" s="7">
        <v>150.30000000000001</v>
      </c>
      <c r="L85" s="7">
        <v>0</v>
      </c>
    </row>
    <row r="86" spans="1:12">
      <c r="A86" s="6" t="s">
        <v>17</v>
      </c>
      <c r="B86" s="7">
        <v>4999774598</v>
      </c>
      <c r="C86" s="7">
        <v>5066800862.0600004</v>
      </c>
      <c r="D86" s="7">
        <v>2830643831.0300002</v>
      </c>
      <c r="E86" s="7">
        <v>2236157031.0299993</v>
      </c>
      <c r="F86" s="8">
        <f t="shared" si="21"/>
        <v>101.34058571534028</v>
      </c>
      <c r="G86" s="8">
        <f t="shared" si="21"/>
        <v>55.86649067315328</v>
      </c>
      <c r="H86" s="81">
        <f t="shared" si="22"/>
        <v>2.1425493010358849</v>
      </c>
      <c r="I86" s="7">
        <v>8297422617.1800003</v>
      </c>
      <c r="J86" s="7">
        <v>-2279962565.4500003</v>
      </c>
      <c r="K86" s="7">
        <v>6017460051.7300005</v>
      </c>
      <c r="L86" s="7">
        <v>403685015.77999997</v>
      </c>
    </row>
    <row r="87" spans="1:12">
      <c r="A87" s="6" t="s">
        <v>18</v>
      </c>
      <c r="B87" s="7">
        <v>33867436794.630001</v>
      </c>
      <c r="C87" s="7">
        <v>47175701899.959961</v>
      </c>
      <c r="D87" s="7">
        <v>26742007382.139988</v>
      </c>
      <c r="E87" s="7">
        <v>20433694517.820011</v>
      </c>
      <c r="F87" s="8">
        <f t="shared" si="21"/>
        <v>139.29516480987456</v>
      </c>
      <c r="G87" s="8">
        <f t="shared" si="21"/>
        <v>56.685976689543828</v>
      </c>
      <c r="H87" s="81">
        <f t="shared" si="22"/>
        <v>2.0395412531366759</v>
      </c>
      <c r="I87" s="7">
        <v>52667674552.820007</v>
      </c>
      <c r="J87" s="7">
        <v>-20437455820.199997</v>
      </c>
      <c r="K87" s="7">
        <v>32230218732.619987</v>
      </c>
      <c r="L87" s="7">
        <v>870602364.25000024</v>
      </c>
    </row>
    <row r="88" spans="1:12">
      <c r="A88" s="6" t="s">
        <v>19</v>
      </c>
      <c r="B88" s="7">
        <v>2818638789</v>
      </c>
      <c r="C88" s="7">
        <v>2598327778.9200001</v>
      </c>
      <c r="D88" s="7">
        <v>2372347437.9199996</v>
      </c>
      <c r="E88" s="7">
        <v>225980340.99999988</v>
      </c>
      <c r="F88" s="8">
        <f t="shared" si="21"/>
        <v>92.183779952940966</v>
      </c>
      <c r="G88" s="8">
        <f t="shared" si="21"/>
        <v>91.30285475014513</v>
      </c>
      <c r="H88" s="81">
        <f t="shared" si="22"/>
        <v>6.6034834554202746</v>
      </c>
      <c r="I88" s="7">
        <v>1205146700.5799999</v>
      </c>
      <c r="J88" s="7">
        <v>-21776526.170000002</v>
      </c>
      <c r="K88" s="7">
        <v>1183370174.4099996</v>
      </c>
      <c r="L88" s="7">
        <v>200478002.96999997</v>
      </c>
    </row>
    <row r="89" spans="1:12">
      <c r="A89" s="3" t="s">
        <v>20</v>
      </c>
      <c r="B89" s="4">
        <v>3057063412.5700002</v>
      </c>
      <c r="C89" s="4">
        <v>2475107043.2699995</v>
      </c>
      <c r="D89" s="4">
        <v>2422837431.4499998</v>
      </c>
      <c r="E89" s="4">
        <v>52269611.82</v>
      </c>
      <c r="F89" s="5">
        <f t="shared" si="21"/>
        <v>80.963549303324271</v>
      </c>
      <c r="G89" s="5">
        <f t="shared" si="21"/>
        <v>97.888187827588112</v>
      </c>
      <c r="H89" s="33">
        <f t="shared" si="22"/>
        <v>-35.348084777248957</v>
      </c>
      <c r="I89" s="4">
        <v>568332117.83999979</v>
      </c>
      <c r="J89" s="4">
        <v>-4364287.1800000006</v>
      </c>
      <c r="K89" s="4">
        <v>563967830.65999997</v>
      </c>
      <c r="L89" s="4">
        <v>3566905.4200000009</v>
      </c>
    </row>
    <row r="90" spans="1:12">
      <c r="A90" s="6" t="s">
        <v>21</v>
      </c>
      <c r="B90" s="7">
        <v>199697409</v>
      </c>
      <c r="C90" s="7">
        <v>111081389.16999999</v>
      </c>
      <c r="D90" s="7">
        <v>110348109.91</v>
      </c>
      <c r="E90" s="7">
        <v>733279.25999999954</v>
      </c>
      <c r="F90" s="8">
        <f t="shared" si="21"/>
        <v>55.624852483689459</v>
      </c>
      <c r="G90" s="8">
        <f t="shared" si="21"/>
        <v>99.339872083452448</v>
      </c>
      <c r="H90" s="81">
        <f t="shared" si="22"/>
        <v>-88.363150033979565</v>
      </c>
      <c r="I90" s="7">
        <v>1373061.98</v>
      </c>
      <c r="J90" s="7">
        <v>-2890.7500000000005</v>
      </c>
      <c r="K90" s="7">
        <v>1370171.23</v>
      </c>
      <c r="L90" s="7">
        <v>206441.49000000002</v>
      </c>
    </row>
    <row r="91" spans="1:12">
      <c r="A91" s="6" t="s">
        <v>22</v>
      </c>
      <c r="B91" s="7">
        <v>1027393351.5700001</v>
      </c>
      <c r="C91" s="7">
        <v>387393351</v>
      </c>
      <c r="D91" s="7">
        <v>387393351</v>
      </c>
      <c r="E91" s="7">
        <v>0</v>
      </c>
      <c r="F91" s="8">
        <f t="shared" si="21"/>
        <v>37.706429617050667</v>
      </c>
      <c r="G91" s="8">
        <f t="shared" si="21"/>
        <v>100</v>
      </c>
      <c r="H91" s="81">
        <f t="shared" si="22"/>
        <v>1.8370799204543715</v>
      </c>
      <c r="I91" s="7">
        <v>0</v>
      </c>
      <c r="J91" s="7">
        <v>0</v>
      </c>
      <c r="K91" s="7">
        <v>0</v>
      </c>
      <c r="L91" s="7">
        <v>0</v>
      </c>
    </row>
    <row r="92" spans="1:12">
      <c r="A92" s="6" t="s">
        <v>23</v>
      </c>
      <c r="B92" s="7">
        <v>1829972652</v>
      </c>
      <c r="C92" s="7">
        <v>1976632303.0999994</v>
      </c>
      <c r="D92" s="7">
        <v>1925095970.5399997</v>
      </c>
      <c r="E92" s="7">
        <v>51536332.560000002</v>
      </c>
      <c r="F92" s="8">
        <f t="shared" si="21"/>
        <v>108.01430835262555</v>
      </c>
      <c r="G92" s="8">
        <f t="shared" si="21"/>
        <v>97.392720311249889</v>
      </c>
      <c r="H92" s="81">
        <f t="shared" si="22"/>
        <v>-20.725029535576851</v>
      </c>
      <c r="I92" s="7">
        <v>566959055.85999978</v>
      </c>
      <c r="J92" s="7">
        <v>-4361396.4300000006</v>
      </c>
      <c r="K92" s="7">
        <v>562597659.42999995</v>
      </c>
      <c r="L92" s="7">
        <v>3360463.9300000006</v>
      </c>
    </row>
    <row r="93" spans="1:12">
      <c r="A93" s="3" t="s">
        <v>24</v>
      </c>
      <c r="B93" s="4">
        <v>314194723378</v>
      </c>
      <c r="C93" s="4">
        <v>281609657941.28003</v>
      </c>
      <c r="D93" s="4">
        <v>281609657941.28003</v>
      </c>
      <c r="E93" s="4">
        <v>0</v>
      </c>
      <c r="F93" s="8">
        <f t="shared" si="21"/>
        <v>89.629022064282836</v>
      </c>
      <c r="G93" s="8">
        <f t="shared" si="21"/>
        <v>100</v>
      </c>
      <c r="H93" s="81">
        <f t="shared" si="22"/>
        <v>6.4211185251141103</v>
      </c>
      <c r="I93" s="4">
        <v>0</v>
      </c>
      <c r="J93" s="4">
        <v>0</v>
      </c>
      <c r="K93" s="4">
        <v>0</v>
      </c>
      <c r="L93" s="4">
        <v>0</v>
      </c>
    </row>
    <row r="94" spans="1:12">
      <c r="A94" s="6" t="s">
        <v>25</v>
      </c>
      <c r="B94" s="7">
        <v>314194723378</v>
      </c>
      <c r="C94" s="7">
        <v>281609657941.28003</v>
      </c>
      <c r="D94" s="7">
        <v>281609657941.28003</v>
      </c>
      <c r="E94" s="7">
        <v>0</v>
      </c>
      <c r="F94" s="8">
        <f t="shared" si="21"/>
        <v>89.629022064282836</v>
      </c>
      <c r="G94" s="8">
        <f t="shared" si="21"/>
        <v>100</v>
      </c>
      <c r="H94" s="81">
        <f t="shared" si="22"/>
        <v>6.4211185251141103</v>
      </c>
      <c r="I94" s="7">
        <v>0</v>
      </c>
      <c r="J94" s="7">
        <v>0</v>
      </c>
      <c r="K94" s="7">
        <v>0</v>
      </c>
      <c r="L94" s="7">
        <v>0</v>
      </c>
    </row>
    <row r="95" spans="1:12">
      <c r="A95" s="9" t="s">
        <v>822</v>
      </c>
      <c r="B95" s="10">
        <f>B75+B81+B89</f>
        <v>578033074135.29993</v>
      </c>
      <c r="C95" s="10">
        <f>C75+C81+C89</f>
        <v>582974230117.84985</v>
      </c>
      <c r="D95" s="10">
        <f>D75+D81+D89</f>
        <v>494711497083.40997</v>
      </c>
      <c r="E95" s="10">
        <f>E75+E81+E89</f>
        <v>88262733034.439972</v>
      </c>
      <c r="F95" s="11">
        <f t="shared" si="21"/>
        <v>100.85482236287977</v>
      </c>
      <c r="G95" s="11">
        <f t="shared" si="21"/>
        <v>84.859925452176967</v>
      </c>
      <c r="H95" s="82">
        <f t="shared" si="22"/>
        <v>0.28542578215694903</v>
      </c>
      <c r="I95" s="10">
        <f>I75+I81+I89</f>
        <v>212238024734.78998</v>
      </c>
      <c r="J95" s="10">
        <f t="shared" ref="J95:L95" si="23">J75+J81+J89</f>
        <v>-62208735822.510002</v>
      </c>
      <c r="K95" s="10">
        <f t="shared" si="23"/>
        <v>150029288912.28</v>
      </c>
      <c r="L95" s="10">
        <f t="shared" si="23"/>
        <v>34216248455.66</v>
      </c>
    </row>
    <row r="96" spans="1:12">
      <c r="A96" s="9" t="s">
        <v>26</v>
      </c>
      <c r="B96" s="10">
        <v>892227797513.29993</v>
      </c>
      <c r="C96" s="10">
        <v>864583888059.12988</v>
      </c>
      <c r="D96" s="10">
        <v>776321155024.68994</v>
      </c>
      <c r="E96" s="10">
        <v>88262733034.439957</v>
      </c>
      <c r="F96" s="11">
        <f t="shared" si="21"/>
        <v>96.901698251139962</v>
      </c>
      <c r="G96" s="11">
        <f t="shared" si="21"/>
        <v>89.791304897830386</v>
      </c>
      <c r="H96" s="82">
        <f t="shared" si="22"/>
        <v>2.2047451727490852</v>
      </c>
      <c r="I96" s="10">
        <v>212238024734.79019</v>
      </c>
      <c r="J96" s="10">
        <v>-62208735822.510017</v>
      </c>
      <c r="K96" s="10">
        <v>150029288912.28</v>
      </c>
      <c r="L96" s="10">
        <v>34216248455.660027</v>
      </c>
    </row>
    <row r="97" spans="1:12">
      <c r="B97" s="175">
        <v>2016</v>
      </c>
      <c r="C97" s="175"/>
      <c r="D97" s="175"/>
      <c r="E97" s="175"/>
    </row>
    <row r="98" spans="1:12" ht="45">
      <c r="B98" s="1" t="s">
        <v>0</v>
      </c>
      <c r="C98" s="1" t="s">
        <v>1</v>
      </c>
      <c r="D98" s="1" t="s">
        <v>2</v>
      </c>
      <c r="E98" s="1" t="s">
        <v>3</v>
      </c>
      <c r="F98" s="2" t="s">
        <v>4</v>
      </c>
      <c r="G98" s="2" t="s">
        <v>5</v>
      </c>
      <c r="H98" s="2" t="s">
        <v>823</v>
      </c>
    </row>
    <row r="99" spans="1:12">
      <c r="A99" s="3" t="s">
        <v>6</v>
      </c>
      <c r="B99" s="4">
        <v>487774944898</v>
      </c>
      <c r="C99" s="4">
        <v>488794686984.93011</v>
      </c>
      <c r="D99" s="4">
        <v>430133793852.37</v>
      </c>
      <c r="E99" s="4">
        <v>58660893132.559998</v>
      </c>
      <c r="F99" s="5">
        <f>C99/B99*100</f>
        <v>100.20905995635823</v>
      </c>
      <c r="G99" s="5">
        <f>D99/C99*100</f>
        <v>87.998868503583253</v>
      </c>
      <c r="H99" s="33">
        <f>C99/C123*100-100</f>
        <v>2.4345095347942021</v>
      </c>
      <c r="I99" s="4">
        <v>108105781521.43004</v>
      </c>
      <c r="J99" s="4">
        <v>-28625709694.780003</v>
      </c>
      <c r="K99" s="4">
        <v>79480071826.650024</v>
      </c>
      <c r="L99" s="4">
        <v>26683110678.91</v>
      </c>
    </row>
    <row r="100" spans="1:12">
      <c r="A100" s="6" t="s">
        <v>7</v>
      </c>
      <c r="B100" s="7">
        <v>264977320000</v>
      </c>
      <c r="C100" s="7">
        <v>262401537577.98007</v>
      </c>
      <c r="D100" s="7">
        <v>235538941697.95001</v>
      </c>
      <c r="E100" s="7">
        <v>26862595880.029999</v>
      </c>
      <c r="F100" s="8">
        <f t="shared" ref="F100:G118" si="24">C100/B100*100</f>
        <v>99.027923438119174</v>
      </c>
      <c r="G100" s="8">
        <f t="shared" si="24"/>
        <v>89.762790215340459</v>
      </c>
      <c r="H100" s="81">
        <f t="shared" ref="H100:H120" si="25">C100/C124*100-100</f>
        <v>1.1327826096561751</v>
      </c>
      <c r="I100" s="7">
        <v>43144358651.080025</v>
      </c>
      <c r="J100" s="7">
        <v>-12344189407.620001</v>
      </c>
      <c r="K100" s="7">
        <v>30800169243.460011</v>
      </c>
      <c r="L100" s="7">
        <v>13819268315.989998</v>
      </c>
    </row>
    <row r="101" spans="1:12">
      <c r="A101" s="6" t="s">
        <v>8</v>
      </c>
      <c r="B101" s="7">
        <v>163814624898</v>
      </c>
      <c r="C101" s="7">
        <v>167331547414.14001</v>
      </c>
      <c r="D101" s="7">
        <v>138576433815.85999</v>
      </c>
      <c r="E101" s="7">
        <v>28755113598.279999</v>
      </c>
      <c r="F101" s="8">
        <f t="shared" si="24"/>
        <v>102.14689165776856</v>
      </c>
      <c r="G101" s="8">
        <f t="shared" si="24"/>
        <v>82.815485757080779</v>
      </c>
      <c r="H101" s="81">
        <f t="shared" si="25"/>
        <v>3.2361829611134709</v>
      </c>
      <c r="I101" s="7">
        <v>49189432141.110001</v>
      </c>
      <c r="J101" s="7">
        <v>-15887892497.680002</v>
      </c>
      <c r="K101" s="7">
        <v>33301539643.43</v>
      </c>
      <c r="L101" s="7">
        <v>10206343455.780003</v>
      </c>
    </row>
    <row r="102" spans="1:12">
      <c r="A102" s="6" t="s">
        <v>9</v>
      </c>
      <c r="B102" s="7">
        <v>33953000000</v>
      </c>
      <c r="C102" s="7">
        <v>34201760625.260006</v>
      </c>
      <c r="D102" s="7">
        <v>32973224167.989998</v>
      </c>
      <c r="E102" s="7">
        <v>1228536457.2700005</v>
      </c>
      <c r="F102" s="8">
        <f t="shared" si="24"/>
        <v>100.73266169487233</v>
      </c>
      <c r="G102" s="8">
        <f t="shared" si="24"/>
        <v>96.4079730551571</v>
      </c>
      <c r="H102" s="81">
        <f t="shared" si="25"/>
        <v>2.4652915137697278</v>
      </c>
      <c r="I102" s="7">
        <v>13330066944.050001</v>
      </c>
      <c r="J102" s="7">
        <v>-404883312.27999997</v>
      </c>
      <c r="K102" s="7">
        <v>12925183631.769999</v>
      </c>
      <c r="L102" s="7">
        <v>1061218782.5899999</v>
      </c>
    </row>
    <row r="103" spans="1:12">
      <c r="A103" s="6" t="s">
        <v>10</v>
      </c>
      <c r="B103" s="7">
        <v>10960000000</v>
      </c>
      <c r="C103" s="7">
        <v>10949199455.92</v>
      </c>
      <c r="D103" s="7">
        <v>10252665865.5</v>
      </c>
      <c r="E103" s="7">
        <v>696533590.4199996</v>
      </c>
      <c r="F103" s="8">
        <f t="shared" si="24"/>
        <v>99.901454889781022</v>
      </c>
      <c r="G103" s="8">
        <f t="shared" si="24"/>
        <v>93.638497561176507</v>
      </c>
      <c r="H103" s="81">
        <f t="shared" si="25"/>
        <v>2.1747113206998563</v>
      </c>
      <c r="I103" s="7">
        <v>1295489554.1199999</v>
      </c>
      <c r="J103" s="7">
        <v>-1479127.54</v>
      </c>
      <c r="K103" s="7">
        <v>1294010426.5799999</v>
      </c>
      <c r="L103" s="7">
        <v>545780995.66999996</v>
      </c>
    </row>
    <row r="104" spans="1:12">
      <c r="A104" s="6" t="s">
        <v>11</v>
      </c>
      <c r="B104" s="7">
        <v>14070000000</v>
      </c>
      <c r="C104" s="7">
        <v>13910641911.630001</v>
      </c>
      <c r="D104" s="7">
        <v>12792528305.07</v>
      </c>
      <c r="E104" s="7">
        <v>1118113606.5599999</v>
      </c>
      <c r="F104" s="8">
        <f t="shared" si="24"/>
        <v>98.867390985287855</v>
      </c>
      <c r="G104" s="8">
        <f t="shared" si="24"/>
        <v>91.96217102227898</v>
      </c>
      <c r="H104" s="81">
        <f t="shared" si="25"/>
        <v>20.603595352061106</v>
      </c>
      <c r="I104" s="7">
        <v>1146434231.0699999</v>
      </c>
      <c r="J104" s="7">
        <v>12734650.34</v>
      </c>
      <c r="K104" s="7">
        <v>1159168881.4100001</v>
      </c>
      <c r="L104" s="7">
        <v>1050499128.8800001</v>
      </c>
    </row>
    <row r="105" spans="1:12">
      <c r="A105" s="3" t="s">
        <v>12</v>
      </c>
      <c r="B105" s="4">
        <v>78560353104.440002</v>
      </c>
      <c r="C105" s="4">
        <v>88691961801.919998</v>
      </c>
      <c r="D105" s="4">
        <v>56790650991.520027</v>
      </c>
      <c r="E105" s="4">
        <v>31901310810.400002</v>
      </c>
      <c r="F105" s="5">
        <f t="shared" si="24"/>
        <v>112.8965926158845</v>
      </c>
      <c r="G105" s="5">
        <f t="shared" si="24"/>
        <v>64.031339298090288</v>
      </c>
      <c r="H105" s="33">
        <f t="shared" si="25"/>
        <v>6.0872576659168658</v>
      </c>
      <c r="I105" s="4">
        <v>99643832116.369995</v>
      </c>
      <c r="J105" s="4">
        <v>-26530472848.129993</v>
      </c>
      <c r="K105" s="4">
        <v>73113359268.240005</v>
      </c>
      <c r="L105" s="4">
        <v>4802831741.9900007</v>
      </c>
    </row>
    <row r="106" spans="1:12">
      <c r="A106" s="6" t="s">
        <v>14</v>
      </c>
      <c r="B106" s="7">
        <v>1017497193</v>
      </c>
      <c r="C106" s="7">
        <v>949933928.56000018</v>
      </c>
      <c r="D106" s="7">
        <v>922572440.34000015</v>
      </c>
      <c r="E106" s="7">
        <v>27361488.21999998</v>
      </c>
      <c r="F106" s="8">
        <f t="shared" si="24"/>
        <v>93.359857412402718</v>
      </c>
      <c r="G106" s="8">
        <f t="shared" si="24"/>
        <v>97.119643019649047</v>
      </c>
      <c r="H106" s="81">
        <f t="shared" si="25"/>
        <v>42.956253483274111</v>
      </c>
      <c r="I106" s="7">
        <v>170556043.40999997</v>
      </c>
      <c r="J106" s="7">
        <v>-8099130.9400000013</v>
      </c>
      <c r="K106" s="7">
        <v>162456912.47000006</v>
      </c>
      <c r="L106" s="7">
        <v>24883435.979999993</v>
      </c>
    </row>
    <row r="107" spans="1:12">
      <c r="A107" s="6" t="s">
        <v>15</v>
      </c>
      <c r="B107" s="7">
        <v>35519981205</v>
      </c>
      <c r="C107" s="7">
        <v>32113923406.84</v>
      </c>
      <c r="D107" s="7">
        <v>22239897273.360016</v>
      </c>
      <c r="E107" s="7">
        <v>9874026133.4799995</v>
      </c>
      <c r="F107" s="8">
        <f t="shared" si="24"/>
        <v>90.410868242012072</v>
      </c>
      <c r="G107" s="8">
        <f t="shared" si="24"/>
        <v>69.253130461857864</v>
      </c>
      <c r="H107" s="81">
        <f t="shared" si="25"/>
        <v>20.239445626648518</v>
      </c>
      <c r="I107" s="7">
        <v>35696642152.810005</v>
      </c>
      <c r="J107" s="7">
        <v>-5103339657.8599987</v>
      </c>
      <c r="K107" s="7">
        <v>30593302494.949997</v>
      </c>
      <c r="L107" s="7">
        <v>3318436759.3600006</v>
      </c>
    </row>
    <row r="108" spans="1:12">
      <c r="A108" s="6" t="s">
        <v>16</v>
      </c>
      <c r="B108" s="7">
        <v>360700000</v>
      </c>
      <c r="C108" s="7">
        <v>332803812.21000004</v>
      </c>
      <c r="D108" s="7">
        <v>291306571.90999997</v>
      </c>
      <c r="E108" s="7">
        <v>41497240.300000012</v>
      </c>
      <c r="F108" s="8">
        <f t="shared" si="24"/>
        <v>92.266097091766014</v>
      </c>
      <c r="G108" s="8">
        <f t="shared" si="24"/>
        <v>87.5310201453416</v>
      </c>
      <c r="H108" s="81">
        <f t="shared" si="25"/>
        <v>-12.276651761595929</v>
      </c>
      <c r="I108" s="7">
        <v>699948038.52999997</v>
      </c>
      <c r="J108" s="7">
        <v>-5371519.7100000009</v>
      </c>
      <c r="K108" s="7">
        <v>694576518.82000005</v>
      </c>
      <c r="L108" s="7">
        <v>8306277.1299999999</v>
      </c>
    </row>
    <row r="109" spans="1:12">
      <c r="A109" s="6" t="s">
        <v>13</v>
      </c>
      <c r="B109" s="7">
        <v>1625188298</v>
      </c>
      <c r="C109" s="7">
        <v>1664639735.6000001</v>
      </c>
      <c r="D109" s="7">
        <v>1664639735.6000001</v>
      </c>
      <c r="E109" s="7">
        <v>0</v>
      </c>
      <c r="F109" s="8">
        <f>C109/B109*100</f>
        <v>102.42749948720098</v>
      </c>
      <c r="G109" s="8">
        <f>D109/C109*100</f>
        <v>100</v>
      </c>
      <c r="H109" s="81">
        <f t="shared" si="25"/>
        <v>2.5820497049244864</v>
      </c>
      <c r="I109" s="7">
        <v>150.30000000000001</v>
      </c>
      <c r="J109" s="7">
        <v>0</v>
      </c>
      <c r="K109" s="7">
        <v>150.30000000000001</v>
      </c>
      <c r="L109" s="7">
        <v>0</v>
      </c>
    </row>
    <row r="110" spans="1:12">
      <c r="A110" s="6" t="s">
        <v>17</v>
      </c>
      <c r="B110" s="7">
        <v>4471975250</v>
      </c>
      <c r="C110" s="7">
        <v>4960519290.6700001</v>
      </c>
      <c r="D110" s="7">
        <v>2435758774.7099996</v>
      </c>
      <c r="E110" s="7">
        <v>2524760515.96</v>
      </c>
      <c r="F110" s="8">
        <f t="shared" si="24"/>
        <v>110.92456942086162</v>
      </c>
      <c r="G110" s="8">
        <f t="shared" si="24"/>
        <v>49.102898950343764</v>
      </c>
      <c r="H110" s="81">
        <f t="shared" si="25"/>
        <v>-4.3010752058398509</v>
      </c>
      <c r="I110" s="7">
        <v>8376264508.4599991</v>
      </c>
      <c r="J110" s="7">
        <v>-2363372887.5299997</v>
      </c>
      <c r="K110" s="7">
        <v>6012891620.9300003</v>
      </c>
      <c r="L110" s="7">
        <v>240229519.70999998</v>
      </c>
    </row>
    <row r="111" spans="1:12">
      <c r="A111" s="6" t="s">
        <v>18</v>
      </c>
      <c r="B111" s="7">
        <v>32758115678.440002</v>
      </c>
      <c r="C111" s="7">
        <v>46232765573.62001</v>
      </c>
      <c r="D111" s="7">
        <v>27031274515.970009</v>
      </c>
      <c r="E111" s="7">
        <v>19201491057.650002</v>
      </c>
      <c r="F111" s="8">
        <f t="shared" si="24"/>
        <v>141.13377590899847</v>
      </c>
      <c r="G111" s="8">
        <f t="shared" si="24"/>
        <v>58.467786169802061</v>
      </c>
      <c r="H111" s="81">
        <f t="shared" si="25"/>
        <v>-0.85562462321024668</v>
      </c>
      <c r="I111" s="7">
        <v>53518196913.73999</v>
      </c>
      <c r="J111" s="7">
        <v>-19043015470.239998</v>
      </c>
      <c r="K111" s="7">
        <v>34475181443.500008</v>
      </c>
      <c r="L111" s="7">
        <v>1008997948.3300002</v>
      </c>
    </row>
    <row r="112" spans="1:12">
      <c r="A112" s="6" t="s">
        <v>19</v>
      </c>
      <c r="B112" s="7">
        <v>2806895480</v>
      </c>
      <c r="C112" s="7">
        <v>2437376054.4199996</v>
      </c>
      <c r="D112" s="7">
        <v>2205201679.6300001</v>
      </c>
      <c r="E112" s="7">
        <v>232174374.78999999</v>
      </c>
      <c r="F112" s="8">
        <f t="shared" si="24"/>
        <v>86.835297993354558</v>
      </c>
      <c r="G112" s="8">
        <f t="shared" si="24"/>
        <v>90.474413073478402</v>
      </c>
      <c r="H112" s="81">
        <f t="shared" si="25"/>
        <v>1.0228361014900713</v>
      </c>
      <c r="I112" s="7">
        <v>1182224309.1200001</v>
      </c>
      <c r="J112" s="7">
        <v>-7274181.8500000034</v>
      </c>
      <c r="K112" s="7">
        <v>1174950127.2699997</v>
      </c>
      <c r="L112" s="7">
        <v>201977801.47999999</v>
      </c>
    </row>
    <row r="113" spans="1:12">
      <c r="A113" s="3" t="s">
        <v>20</v>
      </c>
      <c r="B113" s="4">
        <v>5270199912</v>
      </c>
      <c r="C113" s="4">
        <v>3828358424.8699999</v>
      </c>
      <c r="D113" s="4">
        <v>3756400936.7999992</v>
      </c>
      <c r="E113" s="4">
        <v>71957488.069999933</v>
      </c>
      <c r="F113" s="5">
        <f t="shared" si="24"/>
        <v>72.64161680381433</v>
      </c>
      <c r="G113" s="5">
        <f t="shared" si="24"/>
        <v>98.120408799694772</v>
      </c>
      <c r="H113" s="33">
        <f t="shared" si="25"/>
        <v>-56.421885311639357</v>
      </c>
      <c r="I113" s="4">
        <v>509928914.57999998</v>
      </c>
      <c r="J113" s="4">
        <v>-6001865.419999999</v>
      </c>
      <c r="K113" s="4">
        <v>503927049.15999997</v>
      </c>
      <c r="L113" s="4">
        <v>7552419.3899999987</v>
      </c>
    </row>
    <row r="114" spans="1:12">
      <c r="A114" s="6" t="s">
        <v>21</v>
      </c>
      <c r="B114" s="7">
        <v>1725637014</v>
      </c>
      <c r="C114" s="7">
        <v>954565793.09999979</v>
      </c>
      <c r="D114" s="7">
        <v>954359475.89999986</v>
      </c>
      <c r="E114" s="7">
        <v>206317.19999995653</v>
      </c>
      <c r="F114" s="8">
        <f t="shared" si="24"/>
        <v>55.316719875365386</v>
      </c>
      <c r="G114" s="8">
        <f t="shared" si="24"/>
        <v>99.978386277667681</v>
      </c>
      <c r="H114" s="81">
        <f t="shared" si="25"/>
        <v>-85.580687284727702</v>
      </c>
      <c r="I114" s="7">
        <v>1740233.15</v>
      </c>
      <c r="J114" s="7">
        <v>11034.939999999999</v>
      </c>
      <c r="K114" s="7">
        <v>1751268.0899999999</v>
      </c>
      <c r="L114" s="7">
        <v>584523.30999999994</v>
      </c>
    </row>
    <row r="115" spans="1:12">
      <c r="A115" s="6" t="s">
        <v>22</v>
      </c>
      <c r="B115" s="7">
        <v>990405007</v>
      </c>
      <c r="C115" s="7">
        <v>380405007</v>
      </c>
      <c r="D115" s="7">
        <v>380405007</v>
      </c>
      <c r="E115" s="7">
        <v>0</v>
      </c>
      <c r="F115" s="8">
        <f t="shared" si="24"/>
        <v>38.409035123143312</v>
      </c>
      <c r="G115" s="8">
        <f t="shared" si="24"/>
        <v>100</v>
      </c>
      <c r="H115" s="81">
        <f t="shared" si="25"/>
        <v>3.980642022319671</v>
      </c>
      <c r="I115" s="7">
        <v>0</v>
      </c>
      <c r="J115" s="7">
        <v>0</v>
      </c>
      <c r="K115" s="7">
        <v>0</v>
      </c>
      <c r="L115" s="7">
        <v>0</v>
      </c>
    </row>
    <row r="116" spans="1:12">
      <c r="A116" s="6" t="s">
        <v>23</v>
      </c>
      <c r="B116" s="7">
        <v>2554157891</v>
      </c>
      <c r="C116" s="7">
        <v>2493387624.77</v>
      </c>
      <c r="D116" s="7">
        <v>2421636453.8999996</v>
      </c>
      <c r="E116" s="7">
        <v>71751170.869999975</v>
      </c>
      <c r="F116" s="8">
        <f t="shared" si="24"/>
        <v>97.620731809723509</v>
      </c>
      <c r="G116" s="8">
        <f t="shared" si="24"/>
        <v>97.122341903151991</v>
      </c>
      <c r="H116" s="81">
        <f t="shared" si="25"/>
        <v>38.586547555998806</v>
      </c>
      <c r="I116" s="7">
        <v>508188681.43000001</v>
      </c>
      <c r="J116" s="7">
        <v>-6012900.3599999994</v>
      </c>
      <c r="K116" s="7">
        <v>502175781.06999999</v>
      </c>
      <c r="L116" s="7">
        <v>6967896.0799999991</v>
      </c>
    </row>
    <row r="117" spans="1:12">
      <c r="A117" s="3" t="s">
        <v>24</v>
      </c>
      <c r="B117" s="4">
        <v>258096150793</v>
      </c>
      <c r="C117" s="4">
        <v>264618209096.18002</v>
      </c>
      <c r="D117" s="4">
        <v>264618209096.18002</v>
      </c>
      <c r="E117" s="4">
        <v>0</v>
      </c>
      <c r="F117" s="8">
        <f t="shared" si="24"/>
        <v>102.52698782339102</v>
      </c>
      <c r="G117" s="8">
        <f t="shared" si="24"/>
        <v>100</v>
      </c>
      <c r="H117" s="81">
        <f t="shared" si="25"/>
        <v>1.9556696117561785</v>
      </c>
      <c r="I117" s="4">
        <v>0</v>
      </c>
      <c r="J117" s="4">
        <v>0</v>
      </c>
      <c r="K117" s="4">
        <v>0</v>
      </c>
      <c r="L117" s="4">
        <v>0</v>
      </c>
    </row>
    <row r="118" spans="1:12">
      <c r="A118" s="6" t="s">
        <v>25</v>
      </c>
      <c r="B118" s="7">
        <v>258096150793</v>
      </c>
      <c r="C118" s="7">
        <v>264618209096.18002</v>
      </c>
      <c r="D118" s="7">
        <v>264618209096.18002</v>
      </c>
      <c r="E118" s="7">
        <v>0</v>
      </c>
      <c r="F118" s="8">
        <f t="shared" si="24"/>
        <v>102.52698782339102</v>
      </c>
      <c r="G118" s="8">
        <f t="shared" si="24"/>
        <v>100</v>
      </c>
      <c r="H118" s="81">
        <f t="shared" si="25"/>
        <v>1.9556696117561785</v>
      </c>
      <c r="I118" s="7">
        <v>0</v>
      </c>
      <c r="J118" s="7">
        <v>0</v>
      </c>
      <c r="K118" s="7">
        <v>0</v>
      </c>
      <c r="L118" s="7">
        <v>0</v>
      </c>
    </row>
    <row r="119" spans="1:12">
      <c r="A119" s="9" t="s">
        <v>822</v>
      </c>
      <c r="B119" s="10">
        <f>B99+B105+B113</f>
        <v>571605497914.43994</v>
      </c>
      <c r="C119" s="10">
        <f>C99+C105+C113</f>
        <v>581315007211.72009</v>
      </c>
      <c r="D119" s="10">
        <f>D99+D105+D113</f>
        <v>490680845780.69</v>
      </c>
      <c r="E119" s="10">
        <f>E99+E105+E113</f>
        <v>90634161431.029999</v>
      </c>
      <c r="F119" s="11">
        <f>C119/B119*100</f>
        <v>101.69863819237328</v>
      </c>
      <c r="G119" s="11">
        <f>D119/C119*100</f>
        <v>84.408769719234115</v>
      </c>
      <c r="H119" s="82">
        <f t="shared" si="25"/>
        <v>2.062864662955846</v>
      </c>
      <c r="I119" s="10">
        <f t="shared" ref="I119:L119" si="26">I99+I105+I113</f>
        <v>208259542552.38004</v>
      </c>
      <c r="J119" s="10">
        <f t="shared" si="26"/>
        <v>-55162184408.329994</v>
      </c>
      <c r="K119" s="10">
        <f t="shared" si="26"/>
        <v>153097358144.05002</v>
      </c>
      <c r="L119" s="10">
        <f t="shared" si="26"/>
        <v>31493494840.290001</v>
      </c>
    </row>
    <row r="120" spans="1:12">
      <c r="A120" s="9" t="s">
        <v>26</v>
      </c>
      <c r="B120" s="10">
        <v>829701648707.43994</v>
      </c>
      <c r="C120" s="10">
        <v>845933216307.90027</v>
      </c>
      <c r="D120" s="10">
        <v>755299054876.87012</v>
      </c>
      <c r="E120" s="10">
        <v>90634161431.029999</v>
      </c>
      <c r="F120" s="11">
        <f>C120/B120*100</f>
        <v>101.95631376962393</v>
      </c>
      <c r="G120" s="11">
        <f>D120/C120*100</f>
        <v>89.285896370566277</v>
      </c>
      <c r="H120" s="82">
        <f t="shared" si="25"/>
        <v>2.0293085269680802</v>
      </c>
      <c r="I120" s="10">
        <v>208259542552.38</v>
      </c>
      <c r="J120" s="10">
        <v>-55162184408.329994</v>
      </c>
      <c r="K120" s="10">
        <v>153097358144.05002</v>
      </c>
      <c r="L120" s="10">
        <v>31493494840.290005</v>
      </c>
    </row>
    <row r="121" spans="1:12">
      <c r="B121" s="175">
        <v>2015</v>
      </c>
      <c r="C121" s="175"/>
      <c r="D121" s="175"/>
      <c r="E121" s="175"/>
    </row>
    <row r="122" spans="1:12" ht="45">
      <c r="B122" s="1" t="s">
        <v>0</v>
      </c>
      <c r="C122" s="1" t="s">
        <v>1</v>
      </c>
      <c r="D122" s="1" t="s">
        <v>2</v>
      </c>
      <c r="E122" s="1" t="s">
        <v>3</v>
      </c>
      <c r="F122" s="2" t="s">
        <v>4</v>
      </c>
      <c r="G122" s="2" t="s">
        <v>5</v>
      </c>
      <c r="H122" s="2" t="s">
        <v>823</v>
      </c>
    </row>
    <row r="123" spans="1:12">
      <c r="A123" s="3" t="s">
        <v>6</v>
      </c>
      <c r="B123" s="4">
        <v>478138006060</v>
      </c>
      <c r="C123" s="4">
        <v>477177749183.1499</v>
      </c>
      <c r="D123" s="4">
        <v>416797057645.85992</v>
      </c>
      <c r="E123" s="4">
        <v>60380691537.290009</v>
      </c>
      <c r="F123" s="5">
        <f>C123/B123*100</f>
        <v>99.799167423488683</v>
      </c>
      <c r="G123" s="5">
        <f>D123/C123*100</f>
        <v>87.346289377354282</v>
      </c>
      <c r="H123" s="33">
        <f>C123/C147*100-100</f>
        <v>3.6771752157033433</v>
      </c>
      <c r="I123" s="4">
        <v>112393242058.33</v>
      </c>
      <c r="J123" s="4">
        <v>-31679069197.579998</v>
      </c>
      <c r="K123" s="4">
        <v>80714172860.750015</v>
      </c>
      <c r="L123" s="4">
        <v>32989082876.610001</v>
      </c>
    </row>
    <row r="124" spans="1:12">
      <c r="A124" s="6" t="s">
        <v>7</v>
      </c>
      <c r="B124" s="7">
        <v>259644860000</v>
      </c>
      <c r="C124" s="7">
        <v>259462392714.71002</v>
      </c>
      <c r="D124" s="7">
        <v>230479760921.81998</v>
      </c>
      <c r="E124" s="7">
        <v>28982631792.890011</v>
      </c>
      <c r="F124" s="8">
        <f t="shared" ref="F124:G142" si="27">C124/B124*100</f>
        <v>99.929724283665777</v>
      </c>
      <c r="G124" s="8">
        <f t="shared" si="27"/>
        <v>88.829736945824862</v>
      </c>
      <c r="H124" s="81">
        <f t="shared" ref="H124:H144" si="28">C124/C148*100-100</f>
        <v>5.961470907422779</v>
      </c>
      <c r="I124" s="7">
        <v>45059312033.790009</v>
      </c>
      <c r="J124" s="7">
        <v>-11743024992.670004</v>
      </c>
      <c r="K124" s="7">
        <v>33316287041.120007</v>
      </c>
      <c r="L124" s="7">
        <v>19154560182.93</v>
      </c>
    </row>
    <row r="125" spans="1:12">
      <c r="A125" s="6" t="s">
        <v>8</v>
      </c>
      <c r="B125" s="7">
        <v>160511146060</v>
      </c>
      <c r="C125" s="7">
        <v>162086143263.51999</v>
      </c>
      <c r="D125" s="7">
        <v>133477439144.17998</v>
      </c>
      <c r="E125" s="7">
        <v>28608704119.340004</v>
      </c>
      <c r="F125" s="8">
        <f t="shared" si="27"/>
        <v>100.98123852590975</v>
      </c>
      <c r="G125" s="8">
        <f t="shared" si="27"/>
        <v>82.349691624886205</v>
      </c>
      <c r="H125" s="81">
        <f t="shared" si="28"/>
        <v>2.4136731485810543</v>
      </c>
      <c r="I125" s="7">
        <v>50892812431.279991</v>
      </c>
      <c r="J125" s="7">
        <v>-19173150624.719997</v>
      </c>
      <c r="K125" s="7">
        <v>31719661806.560005</v>
      </c>
      <c r="L125" s="7">
        <v>11138933784.789999</v>
      </c>
    </row>
    <row r="126" spans="1:12">
      <c r="A126" s="6" t="s">
        <v>9</v>
      </c>
      <c r="B126" s="7">
        <v>34613000000</v>
      </c>
      <c r="C126" s="7">
        <v>33378874075.289997</v>
      </c>
      <c r="D126" s="7">
        <v>32136223582.110001</v>
      </c>
      <c r="E126" s="7">
        <v>1242650493.1799994</v>
      </c>
      <c r="F126" s="8">
        <f t="shared" si="27"/>
        <v>96.434501705399697</v>
      </c>
      <c r="G126" s="8">
        <f t="shared" si="27"/>
        <v>96.277134781787282</v>
      </c>
      <c r="H126" s="81">
        <f t="shared" si="28"/>
        <v>-5.882985555233077</v>
      </c>
      <c r="I126" s="7">
        <v>14049593536.590002</v>
      </c>
      <c r="J126" s="7">
        <v>-745703526.80000007</v>
      </c>
      <c r="K126" s="7">
        <v>13303890009.790003</v>
      </c>
      <c r="L126" s="7">
        <v>1216473558.9199998</v>
      </c>
    </row>
    <row r="127" spans="1:12">
      <c r="A127" s="6" t="s">
        <v>10</v>
      </c>
      <c r="B127" s="7">
        <v>10581000000</v>
      </c>
      <c r="C127" s="7">
        <v>10716154040.85</v>
      </c>
      <c r="D127" s="7">
        <v>10169230143.379999</v>
      </c>
      <c r="E127" s="7">
        <v>546923897.4700011</v>
      </c>
      <c r="F127" s="8">
        <f t="shared" si="27"/>
        <v>101.27732767082507</v>
      </c>
      <c r="G127" s="8">
        <f t="shared" si="27"/>
        <v>94.896266931353111</v>
      </c>
      <c r="H127" s="81">
        <f t="shared" si="28"/>
        <v>3.3412689283804298</v>
      </c>
      <c r="I127" s="7">
        <v>1286608098.52</v>
      </c>
      <c r="J127" s="7">
        <v>-2478833.38</v>
      </c>
      <c r="K127" s="7">
        <v>1284129265.1400001</v>
      </c>
      <c r="L127" s="7">
        <v>535563608.49000001</v>
      </c>
    </row>
    <row r="128" spans="1:12">
      <c r="A128" s="6" t="s">
        <v>11</v>
      </c>
      <c r="B128" s="7">
        <v>12788000000</v>
      </c>
      <c r="C128" s="7">
        <v>11534185088.779999</v>
      </c>
      <c r="D128" s="7">
        <v>10534403854.369999</v>
      </c>
      <c r="E128" s="7">
        <v>999781234.40999985</v>
      </c>
      <c r="F128" s="8">
        <f t="shared" si="27"/>
        <v>90.19537917406943</v>
      </c>
      <c r="G128" s="8">
        <f t="shared" si="27"/>
        <v>91.332016724939251</v>
      </c>
      <c r="H128" s="81">
        <f t="shared" si="28"/>
        <v>2.185523122112528</v>
      </c>
      <c r="I128" s="7">
        <v>1104915958.1500001</v>
      </c>
      <c r="J128" s="7">
        <v>-14711220.010000002</v>
      </c>
      <c r="K128" s="7">
        <v>1090204738.1399999</v>
      </c>
      <c r="L128" s="7">
        <v>943551741.48000002</v>
      </c>
    </row>
    <row r="129" spans="1:12">
      <c r="A129" s="3" t="s">
        <v>12</v>
      </c>
      <c r="B129" s="4">
        <v>70860848012</v>
      </c>
      <c r="C129" s="4">
        <v>83602841428.160004</v>
      </c>
      <c r="D129" s="4">
        <v>48665553133</v>
      </c>
      <c r="E129" s="4">
        <v>34937288295.160004</v>
      </c>
      <c r="F129" s="5">
        <f t="shared" si="27"/>
        <v>117.98171172606091</v>
      </c>
      <c r="G129" s="5">
        <f t="shared" si="27"/>
        <v>58.210405653279565</v>
      </c>
      <c r="H129" s="33">
        <f t="shared" si="28"/>
        <v>-0.92978900265765674</v>
      </c>
      <c r="I129" s="4">
        <v>96248664263.350006</v>
      </c>
      <c r="J129" s="4">
        <v>-26767167260.610001</v>
      </c>
      <c r="K129" s="4">
        <v>69481497002.73999</v>
      </c>
      <c r="L129" s="4">
        <v>4774953181.5300007</v>
      </c>
    </row>
    <row r="130" spans="1:12">
      <c r="A130" s="6" t="s">
        <v>14</v>
      </c>
      <c r="B130" s="7">
        <v>807686026</v>
      </c>
      <c r="C130" s="7">
        <v>664492741.94999981</v>
      </c>
      <c r="D130" s="7">
        <v>637859316.62999988</v>
      </c>
      <c r="E130" s="7">
        <v>26633425.319999982</v>
      </c>
      <c r="F130" s="8">
        <f t="shared" si="27"/>
        <v>82.271169806025569</v>
      </c>
      <c r="G130" s="8">
        <f t="shared" si="27"/>
        <v>95.99191629364644</v>
      </c>
      <c r="H130" s="81">
        <f t="shared" si="28"/>
        <v>-7.8173399731150397</v>
      </c>
      <c r="I130" s="7">
        <v>221977735.11000004</v>
      </c>
      <c r="J130" s="7">
        <v>-60542379.579999991</v>
      </c>
      <c r="K130" s="7">
        <v>161435355.53000003</v>
      </c>
      <c r="L130" s="7">
        <v>17512737.440000001</v>
      </c>
    </row>
    <row r="131" spans="1:12">
      <c r="A131" s="6" t="s">
        <v>15</v>
      </c>
      <c r="B131" s="7">
        <v>30736016075</v>
      </c>
      <c r="C131" s="7">
        <v>26708309606.280014</v>
      </c>
      <c r="D131" s="7">
        <v>16423468377.070005</v>
      </c>
      <c r="E131" s="7">
        <v>10284841229.209997</v>
      </c>
      <c r="F131" s="8">
        <f t="shared" si="27"/>
        <v>86.895808295740594</v>
      </c>
      <c r="G131" s="8">
        <f t="shared" si="27"/>
        <v>61.491979908785765</v>
      </c>
      <c r="H131" s="81">
        <f t="shared" si="28"/>
        <v>5.5976552726222195</v>
      </c>
      <c r="I131" s="7">
        <v>34023427065.010002</v>
      </c>
      <c r="J131" s="7">
        <v>-5213481415.6699991</v>
      </c>
      <c r="K131" s="7">
        <v>28809945649.339993</v>
      </c>
      <c r="L131" s="7">
        <v>3398144725.7400002</v>
      </c>
    </row>
    <row r="132" spans="1:12">
      <c r="A132" s="6" t="s">
        <v>16</v>
      </c>
      <c r="B132" s="7">
        <v>398191974</v>
      </c>
      <c r="C132" s="7">
        <v>379378830.03000003</v>
      </c>
      <c r="D132" s="7">
        <v>347714494.23000002</v>
      </c>
      <c r="E132" s="7">
        <v>31664335.800000001</v>
      </c>
      <c r="F132" s="8">
        <f t="shared" si="27"/>
        <v>95.275358320004727</v>
      </c>
      <c r="G132" s="8">
        <f t="shared" si="27"/>
        <v>91.653636604473661</v>
      </c>
      <c r="H132" s="81">
        <f t="shared" si="28"/>
        <v>-9.5579781731690616</v>
      </c>
      <c r="I132" s="7">
        <v>678213558.95000005</v>
      </c>
      <c r="J132" s="7">
        <v>-1268972.06</v>
      </c>
      <c r="K132" s="7">
        <v>676944586.8900001</v>
      </c>
      <c r="L132" s="7">
        <v>8660884.1600000001</v>
      </c>
    </row>
    <row r="133" spans="1:12">
      <c r="A133" s="6" t="s">
        <v>13</v>
      </c>
      <c r="B133" s="7">
        <v>1544579014</v>
      </c>
      <c r="C133" s="7">
        <v>1622739787.7</v>
      </c>
      <c r="D133" s="7">
        <v>1622739787.7</v>
      </c>
      <c r="E133" s="7">
        <v>0</v>
      </c>
      <c r="F133" s="8">
        <f>C133/B133*100</f>
        <v>105.06032860679537</v>
      </c>
      <c r="G133" s="8">
        <f>D133/C133*100</f>
        <v>100</v>
      </c>
      <c r="H133" s="81">
        <f t="shared" si="28"/>
        <v>-16.849737198899447</v>
      </c>
      <c r="I133" s="7">
        <v>150.30000000000001</v>
      </c>
      <c r="J133" s="7">
        <v>0</v>
      </c>
      <c r="K133" s="7">
        <v>150.30000000000001</v>
      </c>
      <c r="L133" s="7">
        <v>0</v>
      </c>
    </row>
    <row r="134" spans="1:12">
      <c r="A134" s="6" t="s">
        <v>17</v>
      </c>
      <c r="B134" s="7">
        <v>4906758360</v>
      </c>
      <c r="C134" s="7">
        <v>5183463974.4800005</v>
      </c>
      <c r="D134" s="7">
        <v>2348252445.8800011</v>
      </c>
      <c r="E134" s="7">
        <v>2835211528.6000004</v>
      </c>
      <c r="F134" s="8">
        <f t="shared" si="27"/>
        <v>105.6392753459333</v>
      </c>
      <c r="G134" s="8">
        <f t="shared" si="27"/>
        <v>45.302763893822089</v>
      </c>
      <c r="H134" s="81">
        <f t="shared" si="28"/>
        <v>-11.283844447928587</v>
      </c>
      <c r="I134" s="7">
        <v>8087798720.6899996</v>
      </c>
      <c r="J134" s="7">
        <v>-2341122978.3000002</v>
      </c>
      <c r="K134" s="7">
        <v>5746675742.3900003</v>
      </c>
      <c r="L134" s="7">
        <v>205622762.53000003</v>
      </c>
    </row>
    <row r="135" spans="1:12">
      <c r="A135" s="6" t="s">
        <v>18</v>
      </c>
      <c r="B135" s="7">
        <v>29909785767</v>
      </c>
      <c r="C135" s="7">
        <v>46631758380.55999</v>
      </c>
      <c r="D135" s="7">
        <v>25099980646.299992</v>
      </c>
      <c r="E135" s="7">
        <v>21531777734.260006</v>
      </c>
      <c r="F135" s="8">
        <f t="shared" si="27"/>
        <v>155.90803205287293</v>
      </c>
      <c r="G135" s="8">
        <f t="shared" si="27"/>
        <v>53.825936481871459</v>
      </c>
      <c r="H135" s="81">
        <f t="shared" si="28"/>
        <v>-2.5906356615943054</v>
      </c>
      <c r="I135" s="7">
        <v>52020014894.129997</v>
      </c>
      <c r="J135" s="7">
        <v>-19096015234.41</v>
      </c>
      <c r="K135" s="7">
        <v>32923999659.720001</v>
      </c>
      <c r="L135" s="7">
        <v>937580480.24000037</v>
      </c>
    </row>
    <row r="136" spans="1:12">
      <c r="A136" s="6" t="s">
        <v>19</v>
      </c>
      <c r="B136" s="7">
        <v>2557830796</v>
      </c>
      <c r="C136" s="7">
        <v>2412698107.1599994</v>
      </c>
      <c r="D136" s="7">
        <v>2185538065.1899996</v>
      </c>
      <c r="E136" s="7">
        <v>227160041.97000024</v>
      </c>
      <c r="F136" s="8">
        <f t="shared" si="27"/>
        <v>94.32594645951707</v>
      </c>
      <c r="G136" s="8">
        <f t="shared" si="27"/>
        <v>90.584812857610643</v>
      </c>
      <c r="H136" s="81">
        <f t="shared" si="28"/>
        <v>5.4335979511915866</v>
      </c>
      <c r="I136" s="7">
        <v>1217232139.1599996</v>
      </c>
      <c r="J136" s="7">
        <v>-54736280.590000004</v>
      </c>
      <c r="K136" s="7">
        <v>1162495858.5699999</v>
      </c>
      <c r="L136" s="7">
        <v>207431591.41999999</v>
      </c>
    </row>
    <row r="137" spans="1:12">
      <c r="A137" s="3" t="s">
        <v>20</v>
      </c>
      <c r="B137" s="4">
        <v>10158400254</v>
      </c>
      <c r="C137" s="4">
        <v>8785048302.9099998</v>
      </c>
      <c r="D137" s="4">
        <v>8750796399.4699993</v>
      </c>
      <c r="E137" s="4">
        <v>34251903.44000002</v>
      </c>
      <c r="F137" s="5">
        <f t="shared" si="27"/>
        <v>86.480627689884287</v>
      </c>
      <c r="G137" s="5">
        <f t="shared" si="27"/>
        <v>99.610111381759225</v>
      </c>
      <c r="H137" s="33">
        <f t="shared" si="28"/>
        <v>58.410718390956362</v>
      </c>
      <c r="I137" s="4">
        <v>484518353.57999998</v>
      </c>
      <c r="J137" s="4">
        <v>375271.13999999996</v>
      </c>
      <c r="K137" s="4">
        <v>484893624.71999997</v>
      </c>
      <c r="L137" s="4">
        <v>9216613.5800000019</v>
      </c>
    </row>
    <row r="138" spans="1:12">
      <c r="A138" s="6" t="s">
        <v>21</v>
      </c>
      <c r="B138" s="7">
        <v>7244027362</v>
      </c>
      <c r="C138" s="7">
        <v>6620050566.5500002</v>
      </c>
      <c r="D138" s="7">
        <v>6619477056.4899998</v>
      </c>
      <c r="E138" s="7">
        <v>573510.05999999878</v>
      </c>
      <c r="F138" s="8">
        <f t="shared" si="27"/>
        <v>91.386327463046385</v>
      </c>
      <c r="G138" s="8">
        <f t="shared" si="27"/>
        <v>99.991336772215931</v>
      </c>
      <c r="H138" s="81">
        <f t="shared" si="28"/>
        <v>88.965897921950614</v>
      </c>
      <c r="I138" s="7">
        <v>1241780.29</v>
      </c>
      <c r="J138" s="7">
        <v>9318.85</v>
      </c>
      <c r="K138" s="7">
        <v>1251099.1400000001</v>
      </c>
      <c r="L138" s="7">
        <v>84376.05</v>
      </c>
    </row>
    <row r="139" spans="1:12">
      <c r="A139" s="6" t="s">
        <v>22</v>
      </c>
      <c r="B139" s="7">
        <v>945842141</v>
      </c>
      <c r="C139" s="7">
        <v>365842141</v>
      </c>
      <c r="D139" s="7">
        <v>365842141</v>
      </c>
      <c r="E139" s="7">
        <v>0</v>
      </c>
      <c r="F139" s="8">
        <f t="shared" si="27"/>
        <v>38.678985122529028</v>
      </c>
      <c r="G139" s="8">
        <f t="shared" si="27"/>
        <v>100</v>
      </c>
      <c r="H139" s="81">
        <f t="shared" si="28"/>
        <v>2.5242356553855103</v>
      </c>
      <c r="I139" s="7">
        <v>0</v>
      </c>
      <c r="J139" s="7">
        <v>0</v>
      </c>
      <c r="K139" s="7">
        <v>0</v>
      </c>
      <c r="L139" s="7">
        <v>0</v>
      </c>
    </row>
    <row r="140" spans="1:12">
      <c r="A140" s="6" t="s">
        <v>23</v>
      </c>
      <c r="B140" s="7">
        <v>1968530751</v>
      </c>
      <c r="C140" s="7">
        <v>1799155595.3600001</v>
      </c>
      <c r="D140" s="7">
        <v>1765477201.98</v>
      </c>
      <c r="E140" s="7">
        <v>33678393.380000018</v>
      </c>
      <c r="F140" s="8">
        <f t="shared" si="27"/>
        <v>91.395859294859449</v>
      </c>
      <c r="G140" s="8">
        <f t="shared" si="27"/>
        <v>98.128100011646779</v>
      </c>
      <c r="H140" s="81">
        <f t="shared" si="28"/>
        <v>6.7366835408715389</v>
      </c>
      <c r="I140" s="7">
        <v>483276573.28999996</v>
      </c>
      <c r="J140" s="7">
        <v>365952.29</v>
      </c>
      <c r="K140" s="7">
        <v>483642525.57999998</v>
      </c>
      <c r="L140" s="7">
        <v>9132237.5300000012</v>
      </c>
    </row>
    <row r="141" spans="1:12">
      <c r="A141" s="3" t="s">
        <v>24</v>
      </c>
      <c r="B141" s="4">
        <v>304651577302</v>
      </c>
      <c r="C141" s="4">
        <v>259542416918.88</v>
      </c>
      <c r="D141" s="4">
        <v>259542416918.88</v>
      </c>
      <c r="E141" s="4">
        <v>0</v>
      </c>
      <c r="F141" s="8">
        <f t="shared" si="27"/>
        <v>85.193196509071925</v>
      </c>
      <c r="G141" s="8">
        <f t="shared" si="27"/>
        <v>100</v>
      </c>
      <c r="H141" s="81">
        <f t="shared" si="28"/>
        <v>-10.494278890453799</v>
      </c>
      <c r="I141" s="4">
        <v>0</v>
      </c>
      <c r="J141" s="4">
        <v>0</v>
      </c>
      <c r="K141" s="4">
        <v>0</v>
      </c>
      <c r="L141" s="4">
        <v>0</v>
      </c>
    </row>
    <row r="142" spans="1:12">
      <c r="A142" s="6" t="s">
        <v>25</v>
      </c>
      <c r="B142" s="7">
        <v>304651577302</v>
      </c>
      <c r="C142" s="7">
        <v>259542416918.88</v>
      </c>
      <c r="D142" s="7">
        <v>259542416918.88</v>
      </c>
      <c r="E142" s="7">
        <v>0</v>
      </c>
      <c r="F142" s="8">
        <f t="shared" si="27"/>
        <v>85.193196509071925</v>
      </c>
      <c r="G142" s="8">
        <f t="shared" si="27"/>
        <v>100</v>
      </c>
      <c r="H142" s="81">
        <f t="shared" si="28"/>
        <v>-10.494278890453799</v>
      </c>
      <c r="I142" s="7">
        <v>0</v>
      </c>
      <c r="J142" s="7">
        <v>0</v>
      </c>
      <c r="K142" s="7">
        <v>0</v>
      </c>
      <c r="L142" s="7">
        <v>0</v>
      </c>
    </row>
    <row r="143" spans="1:12">
      <c r="A143" s="9" t="s">
        <v>822</v>
      </c>
      <c r="B143" s="10">
        <f>B123+B129+B137</f>
        <v>559157254326</v>
      </c>
      <c r="C143" s="10">
        <f>C123+C129+C137</f>
        <v>569565638914.21997</v>
      </c>
      <c r="D143" s="10">
        <f>D123+D129+D137</f>
        <v>474213407178.3299</v>
      </c>
      <c r="E143" s="10">
        <f>E123+E129+E137</f>
        <v>95352231735.890015</v>
      </c>
      <c r="F143" s="11">
        <f>C143/B143*100</f>
        <v>101.86144139375712</v>
      </c>
      <c r="G143" s="11">
        <f>D143/C143*100</f>
        <v>83.258780863666061</v>
      </c>
      <c r="H143" s="82">
        <f t="shared" si="28"/>
        <v>3.5222605455993232</v>
      </c>
      <c r="I143" s="10">
        <f>I123+I129+I137</f>
        <v>209126424675.25998</v>
      </c>
      <c r="J143" s="10">
        <f t="shared" ref="J143:L143" si="29">J123+J129+J137</f>
        <v>-58445861187.050003</v>
      </c>
      <c r="K143" s="10">
        <f t="shared" si="29"/>
        <v>150680563488.20999</v>
      </c>
      <c r="L143" s="10">
        <f t="shared" si="29"/>
        <v>37773252671.720001</v>
      </c>
    </row>
    <row r="144" spans="1:12">
      <c r="A144" s="9" t="s">
        <v>26</v>
      </c>
      <c r="B144" s="10">
        <v>863808831628</v>
      </c>
      <c r="C144" s="10">
        <v>829108055833.09998</v>
      </c>
      <c r="D144" s="10">
        <v>733755824097.20996</v>
      </c>
      <c r="E144" s="10">
        <v>95352231735.89003</v>
      </c>
      <c r="F144" s="11">
        <f>C144/B144*100</f>
        <v>95.982817664702466</v>
      </c>
      <c r="G144" s="11">
        <f>D144/C144*100</f>
        <v>88.49942042354435</v>
      </c>
      <c r="H144" s="82">
        <f t="shared" si="28"/>
        <v>-1.3154128612233507</v>
      </c>
      <c r="I144" s="10">
        <v>209126424675.26025</v>
      </c>
      <c r="J144" s="10">
        <v>-58445861187.050003</v>
      </c>
      <c r="K144" s="10">
        <v>150680563488.20987</v>
      </c>
      <c r="L144" s="10">
        <v>37773252671.720085</v>
      </c>
    </row>
    <row r="145" spans="1:12">
      <c r="B145" s="175">
        <v>2014</v>
      </c>
      <c r="C145" s="175"/>
      <c r="D145" s="175"/>
      <c r="E145" s="175"/>
    </row>
    <row r="146" spans="1:12" ht="45">
      <c r="B146" s="1" t="s">
        <v>0</v>
      </c>
      <c r="C146" s="1" t="s">
        <v>1</v>
      </c>
      <c r="D146" s="1" t="s">
        <v>2</v>
      </c>
      <c r="E146" s="1" t="s">
        <v>3</v>
      </c>
      <c r="F146" s="2" t="s">
        <v>4</v>
      </c>
      <c r="G146" s="2" t="s">
        <v>5</v>
      </c>
      <c r="H146" s="2" t="s">
        <v>823</v>
      </c>
    </row>
    <row r="147" spans="1:12">
      <c r="A147" s="3" t="s">
        <v>6</v>
      </c>
      <c r="B147" s="4">
        <v>478538136436</v>
      </c>
      <c r="C147" s="4">
        <v>460253424334.11011</v>
      </c>
      <c r="D147" s="4">
        <v>399719603445.30005</v>
      </c>
      <c r="E147" s="4">
        <v>60533820888.809998</v>
      </c>
      <c r="F147" s="5">
        <f>C147/B147*100</f>
        <v>96.179048082130166</v>
      </c>
      <c r="G147" s="5">
        <f>D147/C147*100</f>
        <v>86.847719606564638</v>
      </c>
      <c r="H147" s="33">
        <f>C147/C171*100-100</f>
        <v>-0.9961567001399203</v>
      </c>
      <c r="I147" s="4">
        <v>137889654768.25003</v>
      </c>
      <c r="J147" s="4">
        <v>-60162238636.819992</v>
      </c>
      <c r="K147" s="4">
        <v>77727416131.430008</v>
      </c>
      <c r="L147" s="4">
        <v>25867994961.909988</v>
      </c>
    </row>
    <row r="148" spans="1:12">
      <c r="A148" s="6" t="s">
        <v>7</v>
      </c>
      <c r="B148" s="7">
        <v>266542959936</v>
      </c>
      <c r="C148" s="7">
        <v>244864846149.03006</v>
      </c>
      <c r="D148" s="7">
        <v>216513583548.87003</v>
      </c>
      <c r="E148" s="7">
        <v>28351262600.16</v>
      </c>
      <c r="F148" s="8">
        <f t="shared" ref="F148:G166" si="30">C148/B148*100</f>
        <v>91.866934398801931</v>
      </c>
      <c r="G148" s="8">
        <f t="shared" si="30"/>
        <v>88.421668914081337</v>
      </c>
      <c r="H148" s="81">
        <f t="shared" ref="H148:H168" si="31">C148/C172*100-100</f>
        <v>-3.0751671083213381</v>
      </c>
      <c r="I148" s="7">
        <v>55999237458.349998</v>
      </c>
      <c r="J148" s="7">
        <v>-27204616139.089996</v>
      </c>
      <c r="K148" s="7">
        <v>28794621319.260002</v>
      </c>
      <c r="L148" s="7">
        <v>12086571885.629993</v>
      </c>
    </row>
    <row r="149" spans="1:12">
      <c r="A149" s="6" t="s">
        <v>8</v>
      </c>
      <c r="B149" s="7">
        <v>154128176500</v>
      </c>
      <c r="C149" s="7">
        <v>158266116506.11002</v>
      </c>
      <c r="D149" s="7">
        <v>130169243099.92999</v>
      </c>
      <c r="E149" s="7">
        <v>28096873406.180004</v>
      </c>
      <c r="F149" s="8">
        <f t="shared" si="30"/>
        <v>102.68473948117463</v>
      </c>
      <c r="G149" s="8">
        <f t="shared" si="30"/>
        <v>82.247069665669528</v>
      </c>
      <c r="H149" s="81">
        <f t="shared" si="31"/>
        <v>2.2593225965706267</v>
      </c>
      <c r="I149" s="7">
        <v>63512882933.130005</v>
      </c>
      <c r="J149" s="7">
        <v>-32183702112.199997</v>
      </c>
      <c r="K149" s="7">
        <v>31329180820.93</v>
      </c>
      <c r="L149" s="7">
        <v>8533241795.829999</v>
      </c>
    </row>
    <row r="150" spans="1:12">
      <c r="A150" s="6" t="s">
        <v>9</v>
      </c>
      <c r="B150" s="7">
        <v>36039000000</v>
      </c>
      <c r="C150" s="7">
        <v>35465292085.820007</v>
      </c>
      <c r="D150" s="7">
        <v>32935816803.649998</v>
      </c>
      <c r="E150" s="7">
        <v>2529475282.170001</v>
      </c>
      <c r="F150" s="8">
        <f t="shared" si="30"/>
        <v>98.408091472626907</v>
      </c>
      <c r="G150" s="8">
        <f t="shared" si="30"/>
        <v>92.867744396270282</v>
      </c>
      <c r="H150" s="81">
        <f t="shared" si="31"/>
        <v>-1.8591627011228127</v>
      </c>
      <c r="I150" s="7">
        <v>14817976032.800003</v>
      </c>
      <c r="J150" s="7">
        <v>-785487287.00999999</v>
      </c>
      <c r="K150" s="7">
        <v>14032488745.790001</v>
      </c>
      <c r="L150" s="7">
        <v>2512370491.3699999</v>
      </c>
    </row>
    <row r="151" spans="1:12">
      <c r="A151" s="6" t="s">
        <v>10</v>
      </c>
      <c r="B151" s="7">
        <v>10735000000</v>
      </c>
      <c r="C151" s="7">
        <v>10369675302.01</v>
      </c>
      <c r="D151" s="7">
        <v>9836342818.3700008</v>
      </c>
      <c r="E151" s="7">
        <v>533332483.63999891</v>
      </c>
      <c r="F151" s="8">
        <f t="shared" si="30"/>
        <v>96.596882179878904</v>
      </c>
      <c r="G151" s="8">
        <f t="shared" si="30"/>
        <v>94.85680633089234</v>
      </c>
      <c r="H151" s="81">
        <f t="shared" si="31"/>
        <v>-5.1065107930568843E-2</v>
      </c>
      <c r="I151" s="7">
        <v>1273989909.1300001</v>
      </c>
      <c r="J151" s="7">
        <v>-11572.429999999998</v>
      </c>
      <c r="K151" s="7">
        <v>1273978336.7</v>
      </c>
      <c r="L151" s="7">
        <v>520702721.81999999</v>
      </c>
    </row>
    <row r="152" spans="1:12">
      <c r="A152" s="6" t="s">
        <v>11</v>
      </c>
      <c r="B152" s="7">
        <v>11093000000</v>
      </c>
      <c r="C152" s="7">
        <v>11287494291.140001</v>
      </c>
      <c r="D152" s="7">
        <v>10264617174.48</v>
      </c>
      <c r="E152" s="7">
        <v>1022877116.6599997</v>
      </c>
      <c r="F152" s="8">
        <f t="shared" si="30"/>
        <v>101.75330650987111</v>
      </c>
      <c r="G152" s="8">
        <f t="shared" si="30"/>
        <v>90.937961160583725</v>
      </c>
      <c r="H152" s="81">
        <f t="shared" si="31"/>
        <v>2.9021360241276568</v>
      </c>
      <c r="I152" s="7">
        <v>2285568434.8400002</v>
      </c>
      <c r="J152" s="7">
        <v>11578473.91</v>
      </c>
      <c r="K152" s="7">
        <v>2297146908.75</v>
      </c>
      <c r="L152" s="7">
        <v>2215108067.2599998</v>
      </c>
    </row>
    <row r="153" spans="1:12">
      <c r="A153" s="3" t="s">
        <v>12</v>
      </c>
      <c r="B153" s="4">
        <v>72897410476</v>
      </c>
      <c r="C153" s="4">
        <v>84387466814.220001</v>
      </c>
      <c r="D153" s="4">
        <v>48477677235.210007</v>
      </c>
      <c r="E153" s="4">
        <v>35909789579.009995</v>
      </c>
      <c r="F153" s="5">
        <f t="shared" si="30"/>
        <v>115.76195404362528</v>
      </c>
      <c r="G153" s="5">
        <f t="shared" si="30"/>
        <v>57.446536867772302</v>
      </c>
      <c r="H153" s="33">
        <f t="shared" si="31"/>
        <v>-1.4918363769047005</v>
      </c>
      <c r="I153" s="4">
        <v>122852461535.78</v>
      </c>
      <c r="J153" s="4">
        <v>-57711295928.910011</v>
      </c>
      <c r="K153" s="4">
        <v>65141165606.87001</v>
      </c>
      <c r="L153" s="4">
        <v>4802290922.5299978</v>
      </c>
    </row>
    <row r="154" spans="1:12">
      <c r="A154" s="6" t="s">
        <v>14</v>
      </c>
      <c r="B154" s="7">
        <v>742794477</v>
      </c>
      <c r="C154" s="7">
        <v>720843531.48000002</v>
      </c>
      <c r="D154" s="7">
        <v>696827133.39999986</v>
      </c>
      <c r="E154" s="7">
        <v>24016398.079999987</v>
      </c>
      <c r="F154" s="8">
        <f t="shared" si="30"/>
        <v>97.044815733060446</v>
      </c>
      <c r="G154" s="8">
        <f t="shared" si="30"/>
        <v>96.668292489121612</v>
      </c>
      <c r="H154" s="81">
        <f t="shared" si="31"/>
        <v>6.4032066603449493</v>
      </c>
      <c r="I154" s="7">
        <v>216342372.21000001</v>
      </c>
      <c r="J154" s="7">
        <v>96581.539999999834</v>
      </c>
      <c r="K154" s="7">
        <v>216438953.74999997</v>
      </c>
      <c r="L154" s="7">
        <v>18477616.719999999</v>
      </c>
    </row>
    <row r="155" spans="1:12">
      <c r="A155" s="6" t="s">
        <v>15</v>
      </c>
      <c r="B155" s="7">
        <v>32603971902</v>
      </c>
      <c r="C155" s="7">
        <v>25292521445.980007</v>
      </c>
      <c r="D155" s="7">
        <v>14578495177.920002</v>
      </c>
      <c r="E155" s="7">
        <v>10714026268.059998</v>
      </c>
      <c r="F155" s="8">
        <f t="shared" si="30"/>
        <v>77.574970074208991</v>
      </c>
      <c r="G155" s="8">
        <f t="shared" si="30"/>
        <v>57.639548548201816</v>
      </c>
      <c r="H155" s="81">
        <f t="shared" si="31"/>
        <v>-6.644160853041484</v>
      </c>
      <c r="I155" s="7">
        <v>37482440314.190018</v>
      </c>
      <c r="J155" s="7">
        <v>-10734587767.179996</v>
      </c>
      <c r="K155" s="7">
        <v>26747852547.010006</v>
      </c>
      <c r="L155" s="7">
        <v>3438451750.0599985</v>
      </c>
    </row>
    <row r="156" spans="1:12">
      <c r="A156" s="6" t="s">
        <v>16</v>
      </c>
      <c r="B156" s="7">
        <v>412186706</v>
      </c>
      <c r="C156" s="7">
        <v>419471858.73000002</v>
      </c>
      <c r="D156" s="7">
        <v>383494753.73000002</v>
      </c>
      <c r="E156" s="7">
        <v>35977104.999999993</v>
      </c>
      <c r="F156" s="8">
        <f t="shared" si="30"/>
        <v>101.7674400032688</v>
      </c>
      <c r="G156" s="8">
        <f t="shared" si="30"/>
        <v>91.423237518501267</v>
      </c>
      <c r="H156" s="81">
        <f t="shared" si="31"/>
        <v>1.6802079694612928</v>
      </c>
      <c r="I156" s="7">
        <v>659495266.13999999</v>
      </c>
      <c r="J156" s="7">
        <v>-7585754.5199999996</v>
      </c>
      <c r="K156" s="7">
        <v>651909511.61999989</v>
      </c>
      <c r="L156" s="7">
        <v>9673057.6699999999</v>
      </c>
    </row>
    <row r="157" spans="1:12">
      <c r="A157" s="6" t="s">
        <v>13</v>
      </c>
      <c r="B157" s="7">
        <v>1678145150</v>
      </c>
      <c r="C157" s="7">
        <v>1951575055.8500001</v>
      </c>
      <c r="D157" s="7">
        <v>1951575055.8500001</v>
      </c>
      <c r="E157" s="7">
        <v>0</v>
      </c>
      <c r="F157" s="8">
        <f>C157/B157*100</f>
        <v>116.29357900596382</v>
      </c>
      <c r="G157" s="8">
        <f>D157/C157*100</f>
        <v>100</v>
      </c>
      <c r="H157" s="81">
        <f t="shared" si="31"/>
        <v>-13.223436630835977</v>
      </c>
      <c r="I157" s="7">
        <v>150.30000000000001</v>
      </c>
      <c r="J157" s="7">
        <v>0</v>
      </c>
      <c r="K157" s="7">
        <v>150.30000000000001</v>
      </c>
      <c r="L157" s="7">
        <v>0</v>
      </c>
    </row>
    <row r="158" spans="1:12">
      <c r="A158" s="6" t="s">
        <v>17</v>
      </c>
      <c r="B158" s="7">
        <v>4609263812</v>
      </c>
      <c r="C158" s="7">
        <v>5842750897.2000008</v>
      </c>
      <c r="D158" s="7">
        <v>3053172259.1800003</v>
      </c>
      <c r="E158" s="7">
        <v>2789578638.02</v>
      </c>
      <c r="F158" s="8">
        <f t="shared" si="30"/>
        <v>126.76104331430706</v>
      </c>
      <c r="G158" s="8">
        <f t="shared" si="30"/>
        <v>52.255732152523571</v>
      </c>
      <c r="H158" s="81">
        <f t="shared" si="31"/>
        <v>24.212440459332413</v>
      </c>
      <c r="I158" s="7">
        <v>10150397343.33</v>
      </c>
      <c r="J158" s="7">
        <v>-4688585939.9000006</v>
      </c>
      <c r="K158" s="7">
        <v>5461811403.4299984</v>
      </c>
      <c r="L158" s="7">
        <v>163591320.75999999</v>
      </c>
    </row>
    <row r="159" spans="1:12">
      <c r="A159" s="6" t="s">
        <v>18</v>
      </c>
      <c r="B159" s="7">
        <v>30394676950</v>
      </c>
      <c r="C159" s="7">
        <v>47871946087.809998</v>
      </c>
      <c r="D159" s="7">
        <v>25817149810.460003</v>
      </c>
      <c r="E159" s="7">
        <v>22054796277.349998</v>
      </c>
      <c r="F159" s="8">
        <f t="shared" si="30"/>
        <v>157.50108535965208</v>
      </c>
      <c r="G159" s="8">
        <f t="shared" si="30"/>
        <v>53.929601614909117</v>
      </c>
      <c r="H159" s="81">
        <f t="shared" si="31"/>
        <v>-1.1211973237066388</v>
      </c>
      <c r="I159" s="7">
        <v>73171485162.519989</v>
      </c>
      <c r="J159" s="7">
        <v>-42259899936.820015</v>
      </c>
      <c r="K159" s="7">
        <v>30911585225.700008</v>
      </c>
      <c r="L159" s="7">
        <v>946366608.92000008</v>
      </c>
    </row>
    <row r="160" spans="1:12">
      <c r="A160" s="6" t="s">
        <v>19</v>
      </c>
      <c r="B160" s="7">
        <v>2456371479</v>
      </c>
      <c r="C160" s="7">
        <v>2288357937.1700001</v>
      </c>
      <c r="D160" s="7">
        <v>1996963044.6699994</v>
      </c>
      <c r="E160" s="7">
        <v>291394892.50000018</v>
      </c>
      <c r="F160" s="8">
        <f t="shared" si="30"/>
        <v>93.160092304181987</v>
      </c>
      <c r="G160" s="8">
        <f t="shared" si="30"/>
        <v>87.266201332979961</v>
      </c>
      <c r="H160" s="81">
        <f t="shared" si="31"/>
        <v>8.1822865080223721</v>
      </c>
      <c r="I160" s="7">
        <v>1172300927.0899999</v>
      </c>
      <c r="J160" s="7">
        <v>-20733112.029999994</v>
      </c>
      <c r="K160" s="7">
        <v>1151567815.0599997</v>
      </c>
      <c r="L160" s="7">
        <v>225730568.40000001</v>
      </c>
    </row>
    <row r="161" spans="1:12">
      <c r="A161" s="3" t="s">
        <v>20</v>
      </c>
      <c r="B161" s="4">
        <v>6500297449</v>
      </c>
      <c r="C161" s="4">
        <v>5545741091.3500004</v>
      </c>
      <c r="D161" s="4">
        <v>5424732485.1100006</v>
      </c>
      <c r="E161" s="4">
        <v>121008606.24000001</v>
      </c>
      <c r="F161" s="5">
        <f t="shared" si="30"/>
        <v>85.31518957187339</v>
      </c>
      <c r="G161" s="5">
        <f t="shared" si="30"/>
        <v>97.81799034165617</v>
      </c>
      <c r="H161" s="33">
        <f t="shared" si="31"/>
        <v>61.120176149585745</v>
      </c>
      <c r="I161" s="4">
        <v>381605675.71000004</v>
      </c>
      <c r="J161" s="4">
        <v>-4454278.3399999989</v>
      </c>
      <c r="K161" s="4">
        <v>377151397.37</v>
      </c>
      <c r="L161" s="4">
        <v>13641650.030000001</v>
      </c>
    </row>
    <row r="162" spans="1:12">
      <c r="A162" s="6" t="s">
        <v>21</v>
      </c>
      <c r="B162" s="7">
        <v>3867862852</v>
      </c>
      <c r="C162" s="7">
        <v>3503304373.6199999</v>
      </c>
      <c r="D162" s="7">
        <v>3503255099.5000005</v>
      </c>
      <c r="E162" s="7">
        <v>49274.120000011928</v>
      </c>
      <c r="F162" s="8">
        <f t="shared" si="30"/>
        <v>90.574679291136349</v>
      </c>
      <c r="G162" s="8">
        <f t="shared" si="30"/>
        <v>99.998593495890049</v>
      </c>
      <c r="H162" s="81">
        <f t="shared" si="31"/>
        <v>111.34672382925012</v>
      </c>
      <c r="I162" s="7">
        <v>1723454.5999999999</v>
      </c>
      <c r="J162" s="7">
        <v>140104.75</v>
      </c>
      <c r="K162" s="7">
        <v>1863559.3499999999</v>
      </c>
      <c r="L162" s="7">
        <v>671053.18000000005</v>
      </c>
    </row>
    <row r="163" spans="1:12">
      <c r="A163" s="6" t="s">
        <v>22</v>
      </c>
      <c r="B163" s="7">
        <v>1080839790</v>
      </c>
      <c r="C163" s="7">
        <v>356834790</v>
      </c>
      <c r="D163" s="7">
        <v>356834790</v>
      </c>
      <c r="E163" s="7">
        <v>0</v>
      </c>
      <c r="F163" s="8">
        <f t="shared" si="30"/>
        <v>33.014586740926703</v>
      </c>
      <c r="G163" s="8">
        <f t="shared" si="30"/>
        <v>100</v>
      </c>
      <c r="H163" s="81">
        <f t="shared" si="31"/>
        <v>18.944929999999999</v>
      </c>
      <c r="I163" s="7">
        <v>0</v>
      </c>
      <c r="J163" s="7">
        <v>0</v>
      </c>
      <c r="K163" s="7">
        <v>0</v>
      </c>
      <c r="L163" s="7">
        <v>0</v>
      </c>
    </row>
    <row r="164" spans="1:12">
      <c r="A164" s="6" t="s">
        <v>23</v>
      </c>
      <c r="B164" s="7">
        <v>1551594807</v>
      </c>
      <c r="C164" s="7">
        <v>1685601927.73</v>
      </c>
      <c r="D164" s="7">
        <v>1564642595.6100001</v>
      </c>
      <c r="E164" s="7">
        <v>120959332.12</v>
      </c>
      <c r="F164" s="8">
        <f t="shared" si="30"/>
        <v>108.63673428948258</v>
      </c>
      <c r="G164" s="8">
        <f t="shared" si="30"/>
        <v>92.823968095308501</v>
      </c>
      <c r="H164" s="81">
        <f t="shared" si="31"/>
        <v>13.555920740719557</v>
      </c>
      <c r="I164" s="7">
        <v>379882221.11000001</v>
      </c>
      <c r="J164" s="7">
        <v>-4594383.0899999989</v>
      </c>
      <c r="K164" s="7">
        <v>375287838.01999998</v>
      </c>
      <c r="L164" s="7">
        <v>12970596.850000001</v>
      </c>
    </row>
    <row r="165" spans="1:12">
      <c r="A165" s="3" t="s">
        <v>24</v>
      </c>
      <c r="B165" s="4">
        <v>290692196308</v>
      </c>
      <c r="C165" s="4">
        <v>289972991336.75</v>
      </c>
      <c r="D165" s="4">
        <v>289972991336.75</v>
      </c>
      <c r="E165" s="4">
        <v>0</v>
      </c>
      <c r="F165" s="8">
        <f t="shared" si="30"/>
        <v>99.75258882750056</v>
      </c>
      <c r="G165" s="8">
        <f t="shared" si="30"/>
        <v>100</v>
      </c>
      <c r="H165" s="81">
        <f t="shared" si="31"/>
        <v>9.4869840078378473</v>
      </c>
      <c r="I165" s="4">
        <v>0</v>
      </c>
      <c r="J165" s="4">
        <v>0</v>
      </c>
      <c r="K165" s="4">
        <v>0</v>
      </c>
      <c r="L165" s="4">
        <v>0</v>
      </c>
    </row>
    <row r="166" spans="1:12">
      <c r="A166" s="6" t="s">
        <v>25</v>
      </c>
      <c r="B166" s="7">
        <v>290692196308</v>
      </c>
      <c r="C166" s="7">
        <v>289972991336.75</v>
      </c>
      <c r="D166" s="7">
        <v>289972991336.75</v>
      </c>
      <c r="E166" s="7">
        <v>0</v>
      </c>
      <c r="F166" s="8">
        <f t="shared" si="30"/>
        <v>99.75258882750056</v>
      </c>
      <c r="G166" s="8">
        <f t="shared" si="30"/>
        <v>100</v>
      </c>
      <c r="H166" s="81">
        <f t="shared" si="31"/>
        <v>9.4869840078378473</v>
      </c>
      <c r="I166" s="7">
        <v>0</v>
      </c>
      <c r="J166" s="7">
        <v>0</v>
      </c>
      <c r="K166" s="7">
        <v>0</v>
      </c>
      <c r="L166" s="7">
        <v>0</v>
      </c>
    </row>
    <row r="167" spans="1:12">
      <c r="A167" s="9" t="s">
        <v>822</v>
      </c>
      <c r="B167" s="10">
        <f>B147+B153+B161</f>
        <v>557935844361</v>
      </c>
      <c r="C167" s="10">
        <f>C147+C153+C161</f>
        <v>550186632239.68005</v>
      </c>
      <c r="D167" s="10">
        <f>D147+D153+D161</f>
        <v>453622013165.62006</v>
      </c>
      <c r="E167" s="10">
        <f>E147+E153+E161</f>
        <v>96564619074.059998</v>
      </c>
      <c r="F167" s="11">
        <f>C167/B167*100</f>
        <v>98.611092619404104</v>
      </c>
      <c r="G167" s="11">
        <f>D167/C167*100</f>
        <v>82.448752220502314</v>
      </c>
      <c r="H167" s="82">
        <f t="shared" si="31"/>
        <v>-0.68687200440481888</v>
      </c>
      <c r="I167" s="10">
        <f t="shared" ref="I167:L167" si="32">I147+I153+I161</f>
        <v>261123721979.74002</v>
      </c>
      <c r="J167" s="10">
        <f t="shared" si="32"/>
        <v>-117877988844.07001</v>
      </c>
      <c r="K167" s="10">
        <f t="shared" si="32"/>
        <v>143245733135.67001</v>
      </c>
      <c r="L167" s="10">
        <f t="shared" si="32"/>
        <v>30683927534.469986</v>
      </c>
    </row>
    <row r="168" spans="1:12">
      <c r="A168" s="9" t="s">
        <v>26</v>
      </c>
      <c r="B168" s="10">
        <v>848628040669</v>
      </c>
      <c r="C168" s="10">
        <v>840159623576.43005</v>
      </c>
      <c r="D168" s="10">
        <v>743595004502.37</v>
      </c>
      <c r="E168" s="10">
        <v>96564619074.059998</v>
      </c>
      <c r="F168" s="11">
        <f>C168/B168*100</f>
        <v>99.002104963925774</v>
      </c>
      <c r="G168" s="11">
        <f>D168/C168*100</f>
        <v>88.506396122322641</v>
      </c>
      <c r="H168" s="82">
        <f t="shared" si="31"/>
        <v>2.6037818832760138</v>
      </c>
      <c r="I168" s="10">
        <v>261123721979.74005</v>
      </c>
      <c r="J168" s="10">
        <v>-117877988844.06992</v>
      </c>
      <c r="K168" s="10">
        <v>143245733135.6701</v>
      </c>
      <c r="L168" s="10">
        <v>30683927534.470005</v>
      </c>
    </row>
    <row r="169" spans="1:12">
      <c r="B169" s="175">
        <v>2013</v>
      </c>
      <c r="C169" s="175"/>
      <c r="D169" s="175"/>
      <c r="E169" s="175"/>
    </row>
    <row r="170" spans="1:12" ht="45">
      <c r="B170" s="1" t="s">
        <v>0</v>
      </c>
      <c r="C170" s="1" t="s">
        <v>1</v>
      </c>
      <c r="D170" s="1" t="s">
        <v>2</v>
      </c>
      <c r="E170" s="1" t="s">
        <v>3</v>
      </c>
      <c r="F170" s="2" t="s">
        <v>4</v>
      </c>
      <c r="G170" s="2" t="s">
        <v>5</v>
      </c>
      <c r="H170" s="2" t="s">
        <v>823</v>
      </c>
    </row>
    <row r="171" spans="1:12">
      <c r="A171" s="3" t="s">
        <v>6</v>
      </c>
      <c r="B171" s="4">
        <v>470025411000</v>
      </c>
      <c r="C171" s="4">
        <v>464884401447.03003</v>
      </c>
      <c r="D171" s="4">
        <v>405343118906.40991</v>
      </c>
      <c r="E171" s="4">
        <v>59541282540.619987</v>
      </c>
      <c r="F171" s="5">
        <f>C171/B171*100</f>
        <v>98.906227316086543</v>
      </c>
      <c r="G171" s="5">
        <f>D171/C171*100</f>
        <v>87.192239112500232</v>
      </c>
      <c r="H171" s="33">
        <f>C171/C195*100-100</f>
        <v>0.24059019930248837</v>
      </c>
      <c r="I171" s="4">
        <v>128339532445.53999</v>
      </c>
      <c r="J171" s="4">
        <v>-27433414871.700001</v>
      </c>
      <c r="K171" s="4">
        <v>100906117573.83995</v>
      </c>
      <c r="L171" s="4">
        <v>22557745346.209995</v>
      </c>
    </row>
    <row r="172" spans="1:12">
      <c r="A172" s="6" t="s">
        <v>7</v>
      </c>
      <c r="B172" s="7">
        <v>259368000000</v>
      </c>
      <c r="C172" s="7">
        <v>252633756328.15002</v>
      </c>
      <c r="D172" s="7">
        <v>224934213492.73996</v>
      </c>
      <c r="E172" s="7">
        <v>27699542835.409981</v>
      </c>
      <c r="F172" s="8">
        <f t="shared" ref="F172:G190" si="33">C172/B172*100</f>
        <v>97.40359501871859</v>
      </c>
      <c r="G172" s="8">
        <f t="shared" si="33"/>
        <v>89.035692126815107</v>
      </c>
      <c r="H172" s="81">
        <f t="shared" ref="H172:H192" si="34">C172/C196*100-100</f>
        <v>1.6081412701920925</v>
      </c>
      <c r="I172" s="7">
        <v>52122968744.779999</v>
      </c>
      <c r="J172" s="7">
        <v>-12263337558.27</v>
      </c>
      <c r="K172" s="7">
        <v>39859631186.509972</v>
      </c>
      <c r="L172" s="7">
        <v>11559936563.569996</v>
      </c>
    </row>
    <row r="173" spans="1:12">
      <c r="A173" s="6" t="s">
        <v>8</v>
      </c>
      <c r="B173" s="7">
        <v>153447767000</v>
      </c>
      <c r="C173" s="7">
        <v>154769376999.00003</v>
      </c>
      <c r="D173" s="7">
        <v>128464719647.34001</v>
      </c>
      <c r="E173" s="7">
        <v>26304657351.660004</v>
      </c>
      <c r="F173" s="8">
        <f t="shared" si="33"/>
        <v>100.86127678808128</v>
      </c>
      <c r="G173" s="8">
        <f t="shared" si="33"/>
        <v>83.003965085528534</v>
      </c>
      <c r="H173" s="81">
        <f t="shared" si="34"/>
        <v>-0.3859945601062833</v>
      </c>
      <c r="I173" s="7">
        <v>58342560611.989998</v>
      </c>
      <c r="J173" s="7">
        <v>-13049077307.190001</v>
      </c>
      <c r="K173" s="7">
        <v>45293483304.800003</v>
      </c>
      <c r="L173" s="7">
        <v>8085257723.329999</v>
      </c>
    </row>
    <row r="174" spans="1:12">
      <c r="A174" s="6" t="s">
        <v>9</v>
      </c>
      <c r="B174" s="7">
        <v>35208650000</v>
      </c>
      <c r="C174" s="7">
        <v>36137140319.900002</v>
      </c>
      <c r="D174" s="7">
        <v>32070510966.550003</v>
      </c>
      <c r="E174" s="7">
        <v>4066629353.3499994</v>
      </c>
      <c r="F174" s="8">
        <f t="shared" si="33"/>
        <v>102.6371085511657</v>
      </c>
      <c r="G174" s="8">
        <f t="shared" si="33"/>
        <v>88.746676363014302</v>
      </c>
      <c r="H174" s="81">
        <f t="shared" si="34"/>
        <v>1.8156432158917823E-2</v>
      </c>
      <c r="I174" s="7">
        <v>13896228261.92</v>
      </c>
      <c r="J174" s="7">
        <v>-2115209926.77</v>
      </c>
      <c r="K174" s="7">
        <v>11781018335.150002</v>
      </c>
      <c r="L174" s="7">
        <v>1029671655.6999999</v>
      </c>
    </row>
    <row r="175" spans="1:12">
      <c r="A175" s="6" t="s">
        <v>10</v>
      </c>
      <c r="B175" s="7">
        <v>10926000000</v>
      </c>
      <c r="C175" s="7">
        <v>10374973293.320002</v>
      </c>
      <c r="D175" s="7">
        <v>9853785497.8099995</v>
      </c>
      <c r="E175" s="7">
        <v>521187795.51000094</v>
      </c>
      <c r="F175" s="8">
        <f t="shared" si="33"/>
        <v>94.956738910122667</v>
      </c>
      <c r="G175" s="8">
        <f t="shared" si="33"/>
        <v>94.976490244600697</v>
      </c>
      <c r="H175" s="81">
        <f t="shared" si="34"/>
        <v>-5.8789649488919906</v>
      </c>
      <c r="I175" s="7">
        <v>1305451751.0999999</v>
      </c>
      <c r="J175" s="7">
        <v>-2150329.59</v>
      </c>
      <c r="K175" s="7">
        <v>1303301421.51</v>
      </c>
      <c r="L175" s="7">
        <v>550499307.88999999</v>
      </c>
    </row>
    <row r="176" spans="1:12">
      <c r="A176" s="6" t="s">
        <v>11</v>
      </c>
      <c r="B176" s="7">
        <v>11074994000</v>
      </c>
      <c r="C176" s="7">
        <v>10969154506.66</v>
      </c>
      <c r="D176" s="7">
        <v>10019889301.969999</v>
      </c>
      <c r="E176" s="7">
        <v>949265204.6900003</v>
      </c>
      <c r="F176" s="8">
        <f t="shared" si="33"/>
        <v>99.04433814284684</v>
      </c>
      <c r="G176" s="8">
        <f t="shared" si="33"/>
        <v>91.346049468866113</v>
      </c>
      <c r="H176" s="81">
        <f t="shared" si="34"/>
        <v>-13.016291835027417</v>
      </c>
      <c r="I176" s="7">
        <v>2672323075.75</v>
      </c>
      <c r="J176" s="7">
        <v>-3639749.88</v>
      </c>
      <c r="K176" s="7">
        <v>2668683325.8699999</v>
      </c>
      <c r="L176" s="7">
        <v>1332380095.72</v>
      </c>
    </row>
    <row r="177" spans="1:12">
      <c r="A177" s="3" t="s">
        <v>12</v>
      </c>
      <c r="B177" s="4">
        <v>75045010985.949997</v>
      </c>
      <c r="C177" s="4">
        <v>85665455237.900009</v>
      </c>
      <c r="D177" s="4">
        <v>49819798967.540009</v>
      </c>
      <c r="E177" s="4">
        <v>35845656270.359993</v>
      </c>
      <c r="F177" s="5">
        <f t="shared" si="33"/>
        <v>114.1520990035412</v>
      </c>
      <c r="G177" s="5">
        <f t="shared" si="33"/>
        <v>58.156229753506054</v>
      </c>
      <c r="H177" s="33">
        <f t="shared" si="34"/>
        <v>15.64579311086321</v>
      </c>
      <c r="I177" s="4">
        <v>115482876940.97002</v>
      </c>
      <c r="J177" s="4">
        <v>-25889866574.139996</v>
      </c>
      <c r="K177" s="4">
        <v>89593010366.830002</v>
      </c>
      <c r="L177" s="4">
        <v>2586205101.4099998</v>
      </c>
    </row>
    <row r="178" spans="1:12">
      <c r="A178" s="6" t="s">
        <v>14</v>
      </c>
      <c r="B178" s="7">
        <v>811657500</v>
      </c>
      <c r="C178" s="7">
        <v>677464104.80000007</v>
      </c>
      <c r="D178" s="7">
        <v>633180865.62999988</v>
      </c>
      <c r="E178" s="7">
        <v>44283239.169999987</v>
      </c>
      <c r="F178" s="8">
        <f t="shared" si="33"/>
        <v>83.466746109042305</v>
      </c>
      <c r="G178" s="8">
        <f t="shared" si="33"/>
        <v>93.463382213722838</v>
      </c>
      <c r="H178" s="81">
        <f t="shared" si="34"/>
        <v>-1.4582595853842975</v>
      </c>
      <c r="I178" s="7">
        <v>188676634.60999998</v>
      </c>
      <c r="J178" s="7">
        <v>21896307.300000004</v>
      </c>
      <c r="K178" s="7">
        <v>210572941.90999994</v>
      </c>
      <c r="L178" s="7">
        <v>38513808.870000005</v>
      </c>
    </row>
    <row r="179" spans="1:12">
      <c r="A179" s="6" t="s">
        <v>15</v>
      </c>
      <c r="B179" s="7">
        <v>33095679398</v>
      </c>
      <c r="C179" s="7">
        <v>27092597182.02</v>
      </c>
      <c r="D179" s="7">
        <v>16498128694.479996</v>
      </c>
      <c r="E179" s="7">
        <v>10594468487.540001</v>
      </c>
      <c r="F179" s="8">
        <f t="shared" si="33"/>
        <v>81.861432292147569</v>
      </c>
      <c r="G179" s="8">
        <f t="shared" si="33"/>
        <v>60.895338249184086</v>
      </c>
      <c r="H179" s="81">
        <f t="shared" si="34"/>
        <v>47.516803396754625</v>
      </c>
      <c r="I179" s="7">
        <v>32932347677.000011</v>
      </c>
      <c r="J179" s="7">
        <v>-4818089985.9000015</v>
      </c>
      <c r="K179" s="7">
        <v>28114257691.099998</v>
      </c>
      <c r="L179" s="7">
        <v>1226285864.45</v>
      </c>
    </row>
    <row r="180" spans="1:12">
      <c r="A180" s="6" t="s">
        <v>16</v>
      </c>
      <c r="B180" s="7">
        <v>349441519</v>
      </c>
      <c r="C180" s="7">
        <v>412540323.33999997</v>
      </c>
      <c r="D180" s="7">
        <v>376263724.70000005</v>
      </c>
      <c r="E180" s="7">
        <v>36276598.639999986</v>
      </c>
      <c r="F180" s="8">
        <f t="shared" si="33"/>
        <v>118.05704271220272</v>
      </c>
      <c r="G180" s="8">
        <f t="shared" si="33"/>
        <v>91.206532649633345</v>
      </c>
      <c r="H180" s="81">
        <f t="shared" si="34"/>
        <v>19.294927263587255</v>
      </c>
      <c r="I180" s="7">
        <v>634213734.99000013</v>
      </c>
      <c r="J180" s="7">
        <v>-1670696.38</v>
      </c>
      <c r="K180" s="7">
        <v>632543038.61000013</v>
      </c>
      <c r="L180" s="7">
        <v>9324371.1100000013</v>
      </c>
    </row>
    <row r="181" spans="1:12">
      <c r="A181" s="6" t="s">
        <v>13</v>
      </c>
      <c r="B181" s="7">
        <v>1806103460.95</v>
      </c>
      <c r="C181" s="7">
        <v>2248965596.3299999</v>
      </c>
      <c r="D181" s="7">
        <v>2248965596.3299999</v>
      </c>
      <c r="E181" s="7">
        <v>0</v>
      </c>
      <c r="F181" s="8">
        <f>C181/B181*100</f>
        <v>124.52030821905721</v>
      </c>
      <c r="G181" s="8">
        <f>D181/C181*100</f>
        <v>100</v>
      </c>
      <c r="H181" s="81">
        <f t="shared" si="34"/>
        <v>13.401674495905851</v>
      </c>
      <c r="I181" s="7">
        <v>150.30000000000001</v>
      </c>
      <c r="J181" s="7">
        <v>0</v>
      </c>
      <c r="K181" s="7">
        <v>150.30000000000001</v>
      </c>
      <c r="L181" s="7">
        <v>0</v>
      </c>
    </row>
    <row r="182" spans="1:12">
      <c r="A182" s="6" t="s">
        <v>17</v>
      </c>
      <c r="B182" s="7">
        <v>4819121311</v>
      </c>
      <c r="C182" s="7">
        <v>4703837132.25</v>
      </c>
      <c r="D182" s="7">
        <v>2107171123.21</v>
      </c>
      <c r="E182" s="7">
        <v>2596666009.04</v>
      </c>
      <c r="F182" s="8">
        <f t="shared" si="33"/>
        <v>97.607775955196331</v>
      </c>
      <c r="G182" s="8">
        <f t="shared" si="33"/>
        <v>44.796855502564362</v>
      </c>
      <c r="H182" s="81">
        <f t="shared" si="34"/>
        <v>-13.359984915343233</v>
      </c>
      <c r="I182" s="7">
        <v>9811918851.6699982</v>
      </c>
      <c r="J182" s="7">
        <v>-2050227271.3800001</v>
      </c>
      <c r="K182" s="7">
        <v>7761691580.2900009</v>
      </c>
      <c r="L182" s="7">
        <v>207960246</v>
      </c>
    </row>
    <row r="183" spans="1:12">
      <c r="A183" s="6" t="s">
        <v>18</v>
      </c>
      <c r="B183" s="7">
        <v>31932237985</v>
      </c>
      <c r="C183" s="7">
        <v>48414771206.860001</v>
      </c>
      <c r="D183" s="7">
        <v>26134717265.030006</v>
      </c>
      <c r="E183" s="7">
        <v>22280053941.829994</v>
      </c>
      <c r="F183" s="8">
        <f t="shared" si="33"/>
        <v>151.61721902988003</v>
      </c>
      <c r="G183" s="8">
        <f t="shared" si="33"/>
        <v>53.980875285695696</v>
      </c>
      <c r="H183" s="81">
        <f t="shared" si="34"/>
        <v>7.4505473142892527</v>
      </c>
      <c r="I183" s="7">
        <v>70805400282.710007</v>
      </c>
      <c r="J183" s="7">
        <v>-19000777898.199993</v>
      </c>
      <c r="K183" s="7">
        <v>51804622384.510002</v>
      </c>
      <c r="L183" s="7">
        <v>913191163.82000017</v>
      </c>
    </row>
    <row r="184" spans="1:12">
      <c r="A184" s="6" t="s">
        <v>19</v>
      </c>
      <c r="B184" s="7">
        <v>2230769812</v>
      </c>
      <c r="C184" s="7">
        <v>2115279692.3000002</v>
      </c>
      <c r="D184" s="7">
        <v>1821371698.1600001</v>
      </c>
      <c r="E184" s="7">
        <v>293907994.13999999</v>
      </c>
      <c r="F184" s="8">
        <f t="shared" si="33"/>
        <v>94.822858052016727</v>
      </c>
      <c r="G184" s="8">
        <f t="shared" si="33"/>
        <v>86.105478381422643</v>
      </c>
      <c r="H184" s="81">
        <f t="shared" si="34"/>
        <v>-4.1368706384563865</v>
      </c>
      <c r="I184" s="7">
        <v>1110319609.6899998</v>
      </c>
      <c r="J184" s="7">
        <v>-40997029.579999998</v>
      </c>
      <c r="K184" s="7">
        <v>1069322580.1099999</v>
      </c>
      <c r="L184" s="7">
        <v>190929647.16</v>
      </c>
    </row>
    <row r="185" spans="1:12">
      <c r="A185" s="3" t="s">
        <v>20</v>
      </c>
      <c r="B185" s="4">
        <v>3784595404</v>
      </c>
      <c r="C185" s="4">
        <v>3441990459.4700003</v>
      </c>
      <c r="D185" s="4">
        <v>3353961848.6800003</v>
      </c>
      <c r="E185" s="4">
        <v>88028610.789999872</v>
      </c>
      <c r="F185" s="5">
        <f t="shared" si="33"/>
        <v>90.947382534791032</v>
      </c>
      <c r="G185" s="5">
        <f t="shared" si="33"/>
        <v>97.442508576750825</v>
      </c>
      <c r="H185" s="33">
        <f t="shared" si="34"/>
        <v>-56.686644268167313</v>
      </c>
      <c r="I185" s="4">
        <v>296836559.72999996</v>
      </c>
      <c r="J185" s="4">
        <v>934741.84999999986</v>
      </c>
      <c r="K185" s="4">
        <v>297771301.57999992</v>
      </c>
      <c r="L185" s="4">
        <v>4194236.66</v>
      </c>
    </row>
    <row r="186" spans="1:12">
      <c r="A186" s="6" t="s">
        <v>21</v>
      </c>
      <c r="B186" s="7">
        <v>1315104978</v>
      </c>
      <c r="C186" s="7">
        <v>1657609973.8600001</v>
      </c>
      <c r="D186" s="7">
        <v>1657103213.4100001</v>
      </c>
      <c r="E186" s="7">
        <v>506760.44999989506</v>
      </c>
      <c r="F186" s="8">
        <f t="shared" si="33"/>
        <v>126.04392817224969</v>
      </c>
      <c r="G186" s="8">
        <f t="shared" si="33"/>
        <v>99.969428245607133</v>
      </c>
      <c r="H186" s="81">
        <f t="shared" si="34"/>
        <v>-73.172072068367669</v>
      </c>
      <c r="I186" s="7">
        <v>1217122.6000000001</v>
      </c>
      <c r="J186" s="7">
        <v>189198.34</v>
      </c>
      <c r="K186" s="7">
        <v>1406320.94</v>
      </c>
      <c r="L186" s="7">
        <v>189626.79</v>
      </c>
    </row>
    <row r="187" spans="1:12">
      <c r="A187" s="6" t="s">
        <v>22</v>
      </c>
      <c r="B187" s="7">
        <v>1024005000</v>
      </c>
      <c r="C187" s="7">
        <v>300000000</v>
      </c>
      <c r="D187" s="7">
        <v>300000000</v>
      </c>
      <c r="E187" s="7">
        <v>0</v>
      </c>
      <c r="F187" s="8">
        <f t="shared" si="33"/>
        <v>29.296731949551031</v>
      </c>
      <c r="G187" s="8">
        <f t="shared" si="33"/>
        <v>100</v>
      </c>
      <c r="H187" s="81">
        <f t="shared" si="34"/>
        <v>0.44165913735845663</v>
      </c>
      <c r="I187" s="7">
        <v>0</v>
      </c>
      <c r="J187" s="7">
        <v>0</v>
      </c>
      <c r="K187" s="7">
        <v>0</v>
      </c>
      <c r="L187" s="7">
        <v>0</v>
      </c>
    </row>
    <row r="188" spans="1:12">
      <c r="A188" s="6" t="s">
        <v>23</v>
      </c>
      <c r="B188" s="7">
        <v>1445485426</v>
      </c>
      <c r="C188" s="7">
        <v>1484380485.6100001</v>
      </c>
      <c r="D188" s="7">
        <v>1396858635.27</v>
      </c>
      <c r="E188" s="7">
        <v>87521850.339999974</v>
      </c>
      <c r="F188" s="8">
        <f t="shared" si="33"/>
        <v>102.6907956946776</v>
      </c>
      <c r="G188" s="8">
        <f t="shared" si="33"/>
        <v>94.103812924754706</v>
      </c>
      <c r="H188" s="81">
        <f t="shared" si="34"/>
        <v>1.0219347633371569</v>
      </c>
      <c r="I188" s="7">
        <v>295619437.12999994</v>
      </c>
      <c r="J188" s="7">
        <v>745543.50999999989</v>
      </c>
      <c r="K188" s="7">
        <v>296364980.63999993</v>
      </c>
      <c r="L188" s="7">
        <v>4004609.87</v>
      </c>
    </row>
    <row r="189" spans="1:12">
      <c r="A189" s="3" t="s">
        <v>24</v>
      </c>
      <c r="B189" s="4">
        <v>249632036346.69</v>
      </c>
      <c r="C189" s="4">
        <v>264846998905.36002</v>
      </c>
      <c r="D189" s="4">
        <v>264846998905.36002</v>
      </c>
      <c r="E189" s="4">
        <v>0</v>
      </c>
      <c r="F189" s="8">
        <f t="shared" si="33"/>
        <v>106.09495591244522</v>
      </c>
      <c r="G189" s="8">
        <f t="shared" si="33"/>
        <v>100</v>
      </c>
      <c r="H189" s="81">
        <f t="shared" si="34"/>
        <v>10.452484933431847</v>
      </c>
      <c r="I189" s="4">
        <v>0</v>
      </c>
      <c r="J189" s="4">
        <v>0</v>
      </c>
      <c r="K189" s="4">
        <v>0</v>
      </c>
      <c r="L189" s="4">
        <v>0</v>
      </c>
    </row>
    <row r="190" spans="1:12">
      <c r="A190" s="6" t="s">
        <v>25</v>
      </c>
      <c r="B190" s="7">
        <v>249632036346.69</v>
      </c>
      <c r="C190" s="7">
        <v>264846998905.36002</v>
      </c>
      <c r="D190" s="7">
        <v>264846998905.36002</v>
      </c>
      <c r="E190" s="7">
        <v>0</v>
      </c>
      <c r="F190" s="8">
        <f t="shared" si="33"/>
        <v>106.09495591244522</v>
      </c>
      <c r="G190" s="8">
        <f t="shared" si="33"/>
        <v>100</v>
      </c>
      <c r="H190" s="81">
        <f t="shared" si="34"/>
        <v>10.452484933431847</v>
      </c>
      <c r="I190" s="7">
        <v>0</v>
      </c>
      <c r="J190" s="7">
        <v>0</v>
      </c>
      <c r="K190" s="7">
        <v>0</v>
      </c>
      <c r="L190" s="7">
        <v>0</v>
      </c>
    </row>
    <row r="191" spans="1:12">
      <c r="A191" s="9" t="s">
        <v>822</v>
      </c>
      <c r="B191" s="10">
        <f>B171+B177+B185</f>
        <v>548855017389.95001</v>
      </c>
      <c r="C191" s="10">
        <f>C171+C177+C185</f>
        <v>553991847144.40002</v>
      </c>
      <c r="D191" s="10">
        <f>D171+D177+D185</f>
        <v>458516879722.62994</v>
      </c>
      <c r="E191" s="10">
        <f>E171+E177+E185</f>
        <v>95474967421.769974</v>
      </c>
      <c r="F191" s="11">
        <f>C191/B191*100</f>
        <v>100.93591742658707</v>
      </c>
      <c r="G191" s="11">
        <f>D191/C191*100</f>
        <v>82.765997746374026</v>
      </c>
      <c r="H191" s="82">
        <f t="shared" si="34"/>
        <v>1.5025507892088257</v>
      </c>
      <c r="I191" s="10">
        <f t="shared" ref="I191:L191" si="35">I171+I177+I185</f>
        <v>244119245946.24002</v>
      </c>
      <c r="J191" s="10">
        <f t="shared" si="35"/>
        <v>-53322346703.989998</v>
      </c>
      <c r="K191" s="10">
        <f t="shared" si="35"/>
        <v>190796899242.24994</v>
      </c>
      <c r="L191" s="10">
        <f t="shared" si="35"/>
        <v>25148144684.279995</v>
      </c>
    </row>
    <row r="192" spans="1:12">
      <c r="A192" s="9" t="s">
        <v>26</v>
      </c>
      <c r="B192" s="10">
        <v>798487053736.64001</v>
      </c>
      <c r="C192" s="10">
        <v>818838846049.76001</v>
      </c>
      <c r="D192" s="10">
        <v>723363878627.98999</v>
      </c>
      <c r="E192" s="10">
        <v>95474967421.769958</v>
      </c>
      <c r="F192" s="11">
        <f>C192/B192*100</f>
        <v>102.54879427510826</v>
      </c>
      <c r="G192" s="11">
        <f>D192/C192*100</f>
        <v>88.340200531232725</v>
      </c>
      <c r="H192" s="82">
        <f t="shared" si="34"/>
        <v>4.2343697307856303</v>
      </c>
      <c r="I192" s="10">
        <v>244119245946.23984</v>
      </c>
      <c r="J192" s="10">
        <v>-53322346703.989998</v>
      </c>
      <c r="K192" s="10">
        <v>190796899242.24991</v>
      </c>
      <c r="L192" s="10">
        <v>25148144684.280029</v>
      </c>
    </row>
    <row r="193" spans="1:12">
      <c r="B193" s="175">
        <v>2012</v>
      </c>
      <c r="C193" s="175"/>
      <c r="D193" s="175"/>
      <c r="E193" s="175"/>
    </row>
    <row r="194" spans="1:12" ht="45">
      <c r="B194" s="1" t="s">
        <v>0</v>
      </c>
      <c r="C194" s="1" t="s">
        <v>1</v>
      </c>
      <c r="D194" s="1" t="s">
        <v>2</v>
      </c>
      <c r="E194" s="1" t="s">
        <v>3</v>
      </c>
      <c r="F194" s="2" t="s">
        <v>4</v>
      </c>
      <c r="G194" s="2" t="s">
        <v>5</v>
      </c>
      <c r="H194" s="2" t="s">
        <v>823</v>
      </c>
    </row>
    <row r="195" spans="1:12">
      <c r="A195" s="3" t="s">
        <v>6</v>
      </c>
      <c r="B195" s="4">
        <v>482458877000</v>
      </c>
      <c r="C195" s="4">
        <v>463768619600.82996</v>
      </c>
      <c r="D195" s="4">
        <v>404223451172.45007</v>
      </c>
      <c r="E195" s="4">
        <v>59545168428.380005</v>
      </c>
      <c r="F195" s="5">
        <f>C195/B195*100</f>
        <v>96.126041349806059</v>
      </c>
      <c r="G195" s="5">
        <f>D195/C195*100</f>
        <v>87.160587001416573</v>
      </c>
      <c r="H195" s="33">
        <f>C195/C219*100-100</f>
        <v>2.4379983631505553</v>
      </c>
      <c r="I195" s="4">
        <v>114750057569.34001</v>
      </c>
      <c r="J195" s="4">
        <v>-24173078867.980007</v>
      </c>
      <c r="K195" s="4">
        <v>90576978701.360001</v>
      </c>
      <c r="L195" s="4">
        <v>21782614684.200001</v>
      </c>
    </row>
    <row r="196" spans="1:12">
      <c r="A196" s="6" t="s">
        <v>7</v>
      </c>
      <c r="B196" s="7">
        <v>258273970000</v>
      </c>
      <c r="C196" s="7">
        <v>248635348673.84</v>
      </c>
      <c r="D196" s="7">
        <v>221242221125.00003</v>
      </c>
      <c r="E196" s="7">
        <v>27393127548.840004</v>
      </c>
      <c r="F196" s="8">
        <f t="shared" ref="F196:G214" si="36">C196/B196*100</f>
        <v>96.268063201971145</v>
      </c>
      <c r="G196" s="8">
        <f t="shared" si="36"/>
        <v>88.982609393656944</v>
      </c>
      <c r="H196" s="81">
        <f t="shared" ref="H196:H216" si="37">C196/C220*100-100</f>
        <v>4.0211589909313545</v>
      </c>
      <c r="I196" s="7">
        <v>47138913815.909996</v>
      </c>
      <c r="J196" s="7">
        <v>-12054081115.940002</v>
      </c>
      <c r="K196" s="7">
        <v>35084832699.970001</v>
      </c>
      <c r="L196" s="7">
        <v>10354991504.030001</v>
      </c>
    </row>
    <row r="197" spans="1:12">
      <c r="A197" s="6" t="s">
        <v>8</v>
      </c>
      <c r="B197" s="7">
        <v>163593507000</v>
      </c>
      <c r="C197" s="7">
        <v>155369093247.01999</v>
      </c>
      <c r="D197" s="7">
        <v>130223547682.85001</v>
      </c>
      <c r="E197" s="7">
        <v>25145545564.170002</v>
      </c>
      <c r="F197" s="8">
        <f t="shared" si="36"/>
        <v>94.972652702542774</v>
      </c>
      <c r="G197" s="8">
        <f t="shared" si="36"/>
        <v>83.815606412665815</v>
      </c>
      <c r="H197" s="81">
        <f t="shared" si="37"/>
        <v>-2.6254238502617824</v>
      </c>
      <c r="I197" s="7">
        <v>53996252025.5</v>
      </c>
      <c r="J197" s="7">
        <v>-12094896644.440002</v>
      </c>
      <c r="K197" s="7">
        <v>41901355381.060005</v>
      </c>
      <c r="L197" s="7">
        <v>8704340333.2399998</v>
      </c>
    </row>
    <row r="198" spans="1:12">
      <c r="A198" s="6" t="s">
        <v>9</v>
      </c>
      <c r="B198" s="7">
        <v>35391800000</v>
      </c>
      <c r="C198" s="7">
        <v>36130580295.600006</v>
      </c>
      <c r="D198" s="7">
        <v>32327483011.650005</v>
      </c>
      <c r="E198" s="7">
        <v>3803097283.9499993</v>
      </c>
      <c r="F198" s="8">
        <f t="shared" si="36"/>
        <v>102.08743351736844</v>
      </c>
      <c r="G198" s="8">
        <f t="shared" si="36"/>
        <v>89.47402102918025</v>
      </c>
      <c r="H198" s="81">
        <f t="shared" si="37"/>
        <v>20.760238772213157</v>
      </c>
      <c r="I198" s="7">
        <v>10686323494.200001</v>
      </c>
      <c r="J198" s="7">
        <v>-24202109.750000037</v>
      </c>
      <c r="K198" s="7">
        <v>10662121384.450001</v>
      </c>
      <c r="L198" s="7">
        <v>568990406.48000014</v>
      </c>
    </row>
    <row r="199" spans="1:12">
      <c r="A199" s="6" t="s">
        <v>10</v>
      </c>
      <c r="B199" s="7">
        <v>10956200000</v>
      </c>
      <c r="C199" s="7">
        <v>11023012324.17</v>
      </c>
      <c r="D199" s="7">
        <v>10467979562.530001</v>
      </c>
      <c r="E199" s="7">
        <v>555032761.63999939</v>
      </c>
      <c r="F199" s="8">
        <f t="shared" si="36"/>
        <v>100.60981292939158</v>
      </c>
      <c r="G199" s="8">
        <f t="shared" si="36"/>
        <v>94.964781447055202</v>
      </c>
      <c r="H199" s="81">
        <f t="shared" si="37"/>
        <v>0.736033475976555</v>
      </c>
      <c r="I199" s="7">
        <v>1291834079.02</v>
      </c>
      <c r="J199" s="7">
        <v>6117.42</v>
      </c>
      <c r="K199" s="7">
        <v>1291840196.4400001</v>
      </c>
      <c r="L199" s="7">
        <v>541421206.9799999</v>
      </c>
    </row>
    <row r="200" spans="1:12">
      <c r="A200" s="6" t="s">
        <v>11</v>
      </c>
      <c r="B200" s="7">
        <v>14243400000</v>
      </c>
      <c r="C200" s="7">
        <v>12610585060.199999</v>
      </c>
      <c r="D200" s="7">
        <v>9962219790.4199982</v>
      </c>
      <c r="E200" s="7">
        <v>2648365269.7799993</v>
      </c>
      <c r="F200" s="8">
        <f t="shared" si="36"/>
        <v>88.536340060659668</v>
      </c>
      <c r="G200" s="8">
        <f t="shared" si="36"/>
        <v>78.998870733298091</v>
      </c>
      <c r="H200" s="81">
        <f t="shared" si="37"/>
        <v>-5.0930244327180247</v>
      </c>
      <c r="I200" s="7">
        <v>1636734154.7099998</v>
      </c>
      <c r="J200" s="7">
        <v>94884.73</v>
      </c>
      <c r="K200" s="7">
        <v>1636829039.4399998</v>
      </c>
      <c r="L200" s="7">
        <v>1612871233.47</v>
      </c>
    </row>
    <row r="201" spans="1:12">
      <c r="A201" s="3" t="s">
        <v>12</v>
      </c>
      <c r="B201" s="4">
        <v>51885027374</v>
      </c>
      <c r="C201" s="4">
        <v>74075721159.84996</v>
      </c>
      <c r="D201" s="4">
        <v>35956159100.809998</v>
      </c>
      <c r="E201" s="4">
        <v>38119562059.039993</v>
      </c>
      <c r="F201" s="5">
        <f t="shared" si="36"/>
        <v>142.76897384267332</v>
      </c>
      <c r="G201" s="5">
        <f t="shared" si="36"/>
        <v>48.539735473137348</v>
      </c>
      <c r="H201" s="33">
        <f t="shared" si="37"/>
        <v>12.75203025637903</v>
      </c>
      <c r="I201" s="4">
        <v>100211645815.31998</v>
      </c>
      <c r="J201" s="4">
        <v>-21870370511.149998</v>
      </c>
      <c r="K201" s="4">
        <v>78341275304.170013</v>
      </c>
      <c r="L201" s="4">
        <v>1819577260.6300001</v>
      </c>
    </row>
    <row r="202" spans="1:12">
      <c r="A202" s="6" t="s">
        <v>14</v>
      </c>
      <c r="B202" s="7">
        <v>839192871</v>
      </c>
      <c r="C202" s="7">
        <v>687489486.13000011</v>
      </c>
      <c r="D202" s="7">
        <v>641115462.49000013</v>
      </c>
      <c r="E202" s="7">
        <v>46374023.640000015</v>
      </c>
      <c r="F202" s="8">
        <f t="shared" si="36"/>
        <v>81.922703336453878</v>
      </c>
      <c r="G202" s="8">
        <f t="shared" si="36"/>
        <v>93.254584313565644</v>
      </c>
      <c r="H202" s="81">
        <f t="shared" si="37"/>
        <v>8.3808692757614267E-2</v>
      </c>
      <c r="I202" s="7">
        <v>171239701.78</v>
      </c>
      <c r="J202" s="7">
        <v>2026566.6500000001</v>
      </c>
      <c r="K202" s="7">
        <v>173266268.42999998</v>
      </c>
      <c r="L202" s="7">
        <v>30963657.460000001</v>
      </c>
    </row>
    <row r="203" spans="1:12">
      <c r="A203" s="6" t="s">
        <v>15</v>
      </c>
      <c r="B203" s="7">
        <v>19852045004</v>
      </c>
      <c r="C203" s="7">
        <v>18365770243.23999</v>
      </c>
      <c r="D203" s="7">
        <v>10120948758.959993</v>
      </c>
      <c r="E203" s="7">
        <v>8244821484.2799969</v>
      </c>
      <c r="F203" s="8">
        <f t="shared" si="36"/>
        <v>92.513241026501106</v>
      </c>
      <c r="G203" s="8">
        <f t="shared" si="36"/>
        <v>55.107673813382682</v>
      </c>
      <c r="H203" s="81">
        <f t="shared" si="37"/>
        <v>21.784630717030453</v>
      </c>
      <c r="I203" s="7">
        <v>28282297152.720001</v>
      </c>
      <c r="J203" s="7">
        <v>-4026021840.6799998</v>
      </c>
      <c r="K203" s="7">
        <v>24256275312.039993</v>
      </c>
      <c r="L203" s="7">
        <v>410365472.33000004</v>
      </c>
    </row>
    <row r="204" spans="1:12">
      <c r="A204" s="6" t="s">
        <v>16</v>
      </c>
      <c r="B204" s="7">
        <v>297603276</v>
      </c>
      <c r="C204" s="7">
        <v>345815478.3300001</v>
      </c>
      <c r="D204" s="7">
        <v>317505761.99000001</v>
      </c>
      <c r="E204" s="7">
        <v>28309716.339999985</v>
      </c>
      <c r="F204" s="8">
        <f t="shared" si="36"/>
        <v>116.20015847204587</v>
      </c>
      <c r="G204" s="8">
        <f t="shared" si="36"/>
        <v>91.81363527257011</v>
      </c>
      <c r="H204" s="81">
        <f t="shared" si="37"/>
        <v>6.0554456695150094</v>
      </c>
      <c r="I204" s="7">
        <v>620997475.92000008</v>
      </c>
      <c r="J204" s="7">
        <v>-8765348.1799999997</v>
      </c>
      <c r="K204" s="7">
        <v>612232127.73999989</v>
      </c>
      <c r="L204" s="7">
        <v>6328109.0899999989</v>
      </c>
    </row>
    <row r="205" spans="1:12">
      <c r="A205" s="6" t="s">
        <v>13</v>
      </c>
      <c r="B205" s="7">
        <v>1918941873</v>
      </c>
      <c r="C205" s="7">
        <v>1983185527.3099997</v>
      </c>
      <c r="D205" s="7">
        <v>1983185527.3099997</v>
      </c>
      <c r="E205" s="7">
        <v>0</v>
      </c>
      <c r="F205" s="8">
        <f>C205/B205*100</f>
        <v>103.34786869857415</v>
      </c>
      <c r="G205" s="8">
        <f>D205/C205*100</f>
        <v>100</v>
      </c>
      <c r="H205" s="81">
        <f t="shared" si="37"/>
        <v>-24.914624023745574</v>
      </c>
      <c r="I205" s="7">
        <v>150.30000000000001</v>
      </c>
      <c r="J205" s="7">
        <v>0</v>
      </c>
      <c r="K205" s="7">
        <v>150.30000000000001</v>
      </c>
      <c r="L205" s="7">
        <v>0</v>
      </c>
    </row>
    <row r="206" spans="1:12">
      <c r="A206" s="6" t="s">
        <v>17</v>
      </c>
      <c r="B206" s="7">
        <v>5132684867</v>
      </c>
      <c r="C206" s="7">
        <v>5429173953.46</v>
      </c>
      <c r="D206" s="7">
        <v>2839992951.2700005</v>
      </c>
      <c r="E206" s="7">
        <v>2589181002.1900001</v>
      </c>
      <c r="F206" s="8">
        <f t="shared" si="36"/>
        <v>105.77649113753782</v>
      </c>
      <c r="G206" s="8">
        <f t="shared" si="36"/>
        <v>52.309853683359684</v>
      </c>
      <c r="H206" s="81">
        <f t="shared" si="37"/>
        <v>-22.234247396947779</v>
      </c>
      <c r="I206" s="7">
        <v>9315547574.9499989</v>
      </c>
      <c r="J206" s="7">
        <v>-1856584462.8299999</v>
      </c>
      <c r="K206" s="7">
        <v>7458963112.1200008</v>
      </c>
      <c r="L206" s="7">
        <v>236225262.63999999</v>
      </c>
    </row>
    <row r="207" spans="1:12">
      <c r="A207" s="6" t="s">
        <v>18</v>
      </c>
      <c r="B207" s="7">
        <v>21102957887</v>
      </c>
      <c r="C207" s="7">
        <v>45057724150.299973</v>
      </c>
      <c r="D207" s="7">
        <v>18172420092.700008</v>
      </c>
      <c r="E207" s="7">
        <v>26885304057.599998</v>
      </c>
      <c r="F207" s="8">
        <f t="shared" si="36"/>
        <v>213.51378508913558</v>
      </c>
      <c r="G207" s="8">
        <f t="shared" si="36"/>
        <v>40.331420273429472</v>
      </c>
      <c r="H207" s="81">
        <f t="shared" si="37"/>
        <v>19.979922324670582</v>
      </c>
      <c r="I207" s="7">
        <v>60752083570.559982</v>
      </c>
      <c r="J207" s="7">
        <v>-15969116717.369999</v>
      </c>
      <c r="K207" s="7">
        <v>44782966853.19001</v>
      </c>
      <c r="L207" s="7">
        <v>862871113.45999992</v>
      </c>
    </row>
    <row r="208" spans="1:12">
      <c r="A208" s="6" t="s">
        <v>19</v>
      </c>
      <c r="B208" s="7">
        <v>2741601596</v>
      </c>
      <c r="C208" s="7">
        <v>2206562321.0800004</v>
      </c>
      <c r="D208" s="7">
        <v>1880990546.0900002</v>
      </c>
      <c r="E208" s="7">
        <v>325571774.99000001</v>
      </c>
      <c r="F208" s="8">
        <f t="shared" si="36"/>
        <v>80.484426486305566</v>
      </c>
      <c r="G208" s="8">
        <f t="shared" si="36"/>
        <v>85.245294371262119</v>
      </c>
      <c r="H208" s="81">
        <f t="shared" si="37"/>
        <v>-9.0945120888986111</v>
      </c>
      <c r="I208" s="7">
        <v>1069480189.0900002</v>
      </c>
      <c r="J208" s="7">
        <v>-11908708.74</v>
      </c>
      <c r="K208" s="7">
        <v>1057571480.3499999</v>
      </c>
      <c r="L208" s="7">
        <v>272823645.64999998</v>
      </c>
    </row>
    <row r="209" spans="1:12">
      <c r="A209" s="3" t="s">
        <v>20</v>
      </c>
      <c r="B209" s="4">
        <v>2442486420</v>
      </c>
      <c r="C209" s="4">
        <v>7946718515.1399994</v>
      </c>
      <c r="D209" s="4">
        <v>7888952967.1999989</v>
      </c>
      <c r="E209" s="4">
        <v>57765547.939999267</v>
      </c>
      <c r="F209" s="5">
        <f t="shared" si="36"/>
        <v>325.35364168534454</v>
      </c>
      <c r="G209" s="5">
        <f t="shared" si="36"/>
        <v>99.273089290504686</v>
      </c>
      <c r="H209" s="33">
        <f t="shared" si="37"/>
        <v>139.83209626163847</v>
      </c>
      <c r="I209" s="4">
        <v>245157626.78999996</v>
      </c>
      <c r="J209" s="4">
        <v>1377209.71</v>
      </c>
      <c r="K209" s="4">
        <v>246534836.50000003</v>
      </c>
      <c r="L209" s="4">
        <v>7463400.8000000007</v>
      </c>
    </row>
    <row r="210" spans="1:12">
      <c r="A210" s="6" t="s">
        <v>21</v>
      </c>
      <c r="B210" s="7">
        <v>7611332</v>
      </c>
      <c r="C210" s="7">
        <v>6178673127.8099995</v>
      </c>
      <c r="D210" s="7">
        <v>6178671564.6099997</v>
      </c>
      <c r="E210" s="7">
        <v>1563.1999992751901</v>
      </c>
      <c r="F210" s="8">
        <f t="shared" si="36"/>
        <v>81177.291015685551</v>
      </c>
      <c r="G210" s="8">
        <f t="shared" si="36"/>
        <v>99.999974700069615</v>
      </c>
      <c r="H210" s="81">
        <f t="shared" si="37"/>
        <v>315.70717164904841</v>
      </c>
      <c r="I210" s="7">
        <v>188449.66</v>
      </c>
      <c r="J210" s="7">
        <v>1353904.2</v>
      </c>
      <c r="K210" s="7">
        <v>1542353.8599999999</v>
      </c>
      <c r="L210" s="7">
        <v>326794.46000000002</v>
      </c>
    </row>
    <row r="211" spans="1:12">
      <c r="A211" s="6" t="s">
        <v>22</v>
      </c>
      <c r="B211" s="7">
        <v>1074305000</v>
      </c>
      <c r="C211" s="7">
        <v>298680848.74000001</v>
      </c>
      <c r="D211" s="7">
        <v>298680848.74000001</v>
      </c>
      <c r="E211" s="7">
        <v>0</v>
      </c>
      <c r="F211" s="8">
        <f t="shared" si="36"/>
        <v>27.802239470169088</v>
      </c>
      <c r="G211" s="8">
        <f t="shared" si="36"/>
        <v>100</v>
      </c>
      <c r="H211" s="81">
        <f t="shared" si="37"/>
        <v>60.694041738173468</v>
      </c>
      <c r="I211" s="7">
        <v>0</v>
      </c>
      <c r="J211" s="7">
        <v>0</v>
      </c>
      <c r="K211" s="7">
        <v>0</v>
      </c>
      <c r="L211" s="7">
        <v>0</v>
      </c>
    </row>
    <row r="212" spans="1:12">
      <c r="A212" s="6" t="s">
        <v>23</v>
      </c>
      <c r="B212" s="7">
        <v>1360570088</v>
      </c>
      <c r="C212" s="7">
        <v>1469364538.5900002</v>
      </c>
      <c r="D212" s="7">
        <v>1411600553.8499999</v>
      </c>
      <c r="E212" s="7">
        <v>57763984.739999995</v>
      </c>
      <c r="F212" s="8">
        <f t="shared" si="36"/>
        <v>107.99624007241884</v>
      </c>
      <c r="G212" s="8">
        <f t="shared" si="36"/>
        <v>96.068777813609785</v>
      </c>
      <c r="H212" s="81">
        <f t="shared" si="37"/>
        <v>-10.474329411758987</v>
      </c>
      <c r="I212" s="7">
        <v>244969177.12999997</v>
      </c>
      <c r="J212" s="7">
        <v>23305.51</v>
      </c>
      <c r="K212" s="7">
        <v>244992482.64000002</v>
      </c>
      <c r="L212" s="7">
        <v>7136606.3400000008</v>
      </c>
    </row>
    <row r="213" spans="1:12">
      <c r="A213" s="3" t="s">
        <v>24</v>
      </c>
      <c r="B213" s="4">
        <v>266671739280</v>
      </c>
      <c r="C213" s="4">
        <v>239783649109.37003</v>
      </c>
      <c r="D213" s="4">
        <v>239783649109.37003</v>
      </c>
      <c r="E213" s="4">
        <v>0</v>
      </c>
      <c r="F213" s="8">
        <f t="shared" si="36"/>
        <v>89.917157984859415</v>
      </c>
      <c r="G213" s="8">
        <f t="shared" si="36"/>
        <v>100</v>
      </c>
      <c r="H213" s="81">
        <f t="shared" si="37"/>
        <v>4.9739139987071752</v>
      </c>
      <c r="I213" s="4">
        <v>0</v>
      </c>
      <c r="J213" s="4">
        <v>0</v>
      </c>
      <c r="K213" s="4">
        <v>0</v>
      </c>
      <c r="L213" s="4">
        <v>0</v>
      </c>
    </row>
    <row r="214" spans="1:12">
      <c r="A214" s="6" t="s">
        <v>25</v>
      </c>
      <c r="B214" s="7">
        <v>266671739280</v>
      </c>
      <c r="C214" s="7">
        <v>239783649109.37003</v>
      </c>
      <c r="D214" s="7">
        <v>239783649109.37003</v>
      </c>
      <c r="E214" s="7">
        <v>0</v>
      </c>
      <c r="F214" s="8">
        <f t="shared" si="36"/>
        <v>89.917157984859415</v>
      </c>
      <c r="G214" s="8">
        <f t="shared" si="36"/>
        <v>100</v>
      </c>
      <c r="H214" s="81">
        <f t="shared" si="37"/>
        <v>4.9739139987071752</v>
      </c>
      <c r="I214" s="7">
        <v>0</v>
      </c>
      <c r="J214" s="7">
        <v>0</v>
      </c>
      <c r="K214" s="7">
        <v>0</v>
      </c>
      <c r="L214" s="7">
        <v>0</v>
      </c>
    </row>
    <row r="215" spans="1:12">
      <c r="A215" s="9" t="s">
        <v>822</v>
      </c>
      <c r="B215" s="10">
        <f>B195+B201+B209</f>
        <v>536786390794</v>
      </c>
      <c r="C215" s="10">
        <f>C195+C201+C209</f>
        <v>545791059275.81995</v>
      </c>
      <c r="D215" s="10">
        <f>D195+D201+D209</f>
        <v>448068563240.46008</v>
      </c>
      <c r="E215" s="10">
        <f>E195+E201+E209</f>
        <v>97722496035.360001</v>
      </c>
      <c r="F215" s="11">
        <f>C215/B215*100</f>
        <v>101.67751430294282</v>
      </c>
      <c r="G215" s="11">
        <f>D215/C215*100</f>
        <v>82.095255249321525</v>
      </c>
      <c r="H215" s="82">
        <f t="shared" si="37"/>
        <v>4.6092975852897808</v>
      </c>
      <c r="I215" s="10">
        <f t="shared" ref="I215:L215" si="38">I195+I201+I209</f>
        <v>215206861011.44998</v>
      </c>
      <c r="J215" s="10">
        <f t="shared" si="38"/>
        <v>-46042072169.420006</v>
      </c>
      <c r="K215" s="10">
        <f t="shared" si="38"/>
        <v>169164788842.03003</v>
      </c>
      <c r="L215" s="10">
        <f t="shared" si="38"/>
        <v>23609655345.630001</v>
      </c>
    </row>
    <row r="216" spans="1:12">
      <c r="A216" s="9" t="s">
        <v>26</v>
      </c>
      <c r="B216" s="10">
        <v>803458130074</v>
      </c>
      <c r="C216" s="10">
        <v>785574708385.19006</v>
      </c>
      <c r="D216" s="10">
        <v>687852212349.83008</v>
      </c>
      <c r="E216" s="10">
        <v>97722496035.360001</v>
      </c>
      <c r="F216" s="11">
        <f>C216/B216*100</f>
        <v>97.774193698536251</v>
      </c>
      <c r="G216" s="11">
        <f>D216/C216*100</f>
        <v>87.56038159168385</v>
      </c>
      <c r="H216" s="82">
        <f t="shared" si="37"/>
        <v>4.7203218396069815</v>
      </c>
      <c r="I216" s="10">
        <v>215206861011.44998</v>
      </c>
      <c r="J216" s="10">
        <v>-46042072169.420021</v>
      </c>
      <c r="K216" s="10">
        <v>169164788842.02985</v>
      </c>
      <c r="L216" s="10">
        <v>23609655345.630035</v>
      </c>
    </row>
    <row r="217" spans="1:12">
      <c r="B217" s="175">
        <v>2011</v>
      </c>
      <c r="C217" s="175"/>
      <c r="D217" s="175"/>
      <c r="E217" s="175"/>
    </row>
    <row r="218" spans="1:12" ht="45">
      <c r="B218" s="1" t="s">
        <v>0</v>
      </c>
      <c r="C218" s="1" t="s">
        <v>1</v>
      </c>
      <c r="D218" s="1" t="s">
        <v>2</v>
      </c>
      <c r="E218" s="1" t="s">
        <v>3</v>
      </c>
      <c r="F218" s="2" t="s">
        <v>4</v>
      </c>
      <c r="G218" s="2" t="s">
        <v>5</v>
      </c>
    </row>
    <row r="219" spans="1:12">
      <c r="A219" s="3" t="s">
        <v>6</v>
      </c>
      <c r="B219" s="4">
        <v>452260716000</v>
      </c>
      <c r="C219" s="4">
        <v>452731044154.86005</v>
      </c>
      <c r="D219" s="4">
        <v>397920866082.45007</v>
      </c>
      <c r="E219" s="4">
        <v>54810178072.409996</v>
      </c>
      <c r="F219" s="5">
        <f>C219/B219*100</f>
        <v>100.10399491669757</v>
      </c>
      <c r="G219" s="5">
        <f>D219/C219*100</f>
        <v>87.893435013998783</v>
      </c>
      <c r="I219" s="4">
        <v>102534942019.47</v>
      </c>
      <c r="J219" s="4">
        <v>-24867083954.770004</v>
      </c>
      <c r="K219" s="4">
        <v>77667858064.700012</v>
      </c>
      <c r="L219" s="4">
        <v>17727978567.769997</v>
      </c>
    </row>
    <row r="220" spans="1:12">
      <c r="A220" s="6" t="s">
        <v>7</v>
      </c>
      <c r="B220" s="7">
        <v>240117950000</v>
      </c>
      <c r="C220" s="7">
        <v>239023820812.76004</v>
      </c>
      <c r="D220" s="7">
        <v>213117689184.00009</v>
      </c>
      <c r="E220" s="7">
        <v>25906131628.759987</v>
      </c>
      <c r="F220" s="8">
        <f t="shared" ref="F220:G238" si="39">C220/B220*100</f>
        <v>99.544336778137605</v>
      </c>
      <c r="G220" s="8">
        <f t="shared" si="39"/>
        <v>89.161694620782754</v>
      </c>
      <c r="I220" s="7">
        <v>42249931609.900002</v>
      </c>
      <c r="J220" s="7">
        <v>-11777436506.77</v>
      </c>
      <c r="K220" s="7">
        <v>30472495103.129993</v>
      </c>
      <c r="L220" s="7">
        <v>9239712915.9799976</v>
      </c>
    </row>
    <row r="221" spans="1:12">
      <c r="A221" s="6" t="s">
        <v>8</v>
      </c>
      <c r="B221" s="7">
        <v>159662719000</v>
      </c>
      <c r="C221" s="7">
        <v>159558171537.61002</v>
      </c>
      <c r="D221" s="7">
        <v>134714430782.40999</v>
      </c>
      <c r="E221" s="7">
        <v>24843740755.200001</v>
      </c>
      <c r="F221" s="8">
        <f t="shared" si="39"/>
        <v>99.934519803342454</v>
      </c>
      <c r="G221" s="8">
        <f t="shared" si="39"/>
        <v>84.429665672532465</v>
      </c>
      <c r="I221" s="7">
        <v>47709305000.729996</v>
      </c>
      <c r="J221" s="7">
        <v>-11792289063.390001</v>
      </c>
      <c r="K221" s="7">
        <v>35917015937.340004</v>
      </c>
      <c r="L221" s="7">
        <v>6764504667.04</v>
      </c>
    </row>
    <row r="222" spans="1:12">
      <c r="A222" s="6" t="s">
        <v>9</v>
      </c>
      <c r="B222" s="7">
        <v>28778047000</v>
      </c>
      <c r="C222" s="7">
        <v>29919268678.950001</v>
      </c>
      <c r="D222" s="7">
        <v>28015275955.950001</v>
      </c>
      <c r="E222" s="7">
        <v>1903992723</v>
      </c>
      <c r="F222" s="8">
        <f t="shared" si="39"/>
        <v>103.96559807880638</v>
      </c>
      <c r="G222" s="8">
        <f t="shared" si="39"/>
        <v>93.636232411190008</v>
      </c>
      <c r="I222" s="7">
        <v>9409901766.7800026</v>
      </c>
      <c r="J222" s="7">
        <v>-407012111.22000003</v>
      </c>
      <c r="K222" s="7">
        <v>9002889655.5600014</v>
      </c>
      <c r="L222" s="7">
        <v>220558884.36000001</v>
      </c>
    </row>
    <row r="223" spans="1:12">
      <c r="A223" s="6" t="s">
        <v>10</v>
      </c>
      <c r="B223" s="7">
        <v>10884000000</v>
      </c>
      <c r="C223" s="7">
        <v>10942472066.66</v>
      </c>
      <c r="D223" s="7">
        <v>10401186222.290001</v>
      </c>
      <c r="E223" s="7">
        <v>541285844.37000024</v>
      </c>
      <c r="F223" s="8">
        <f t="shared" si="39"/>
        <v>100.53722957239985</v>
      </c>
      <c r="G223" s="8">
        <f t="shared" si="39"/>
        <v>95.053349544119811</v>
      </c>
      <c r="I223" s="7">
        <v>2047682132.4200001</v>
      </c>
      <c r="J223" s="7">
        <v>-891399922.82000005</v>
      </c>
      <c r="K223" s="7">
        <v>1156282209.6000001</v>
      </c>
      <c r="L223" s="7">
        <v>405733974.95000005</v>
      </c>
    </row>
    <row r="224" spans="1:12">
      <c r="A224" s="6" t="s">
        <v>11</v>
      </c>
      <c r="B224" s="7">
        <v>12818000000</v>
      </c>
      <c r="C224" s="7">
        <v>13287311058.880001</v>
      </c>
      <c r="D224" s="7">
        <v>11672283937.799999</v>
      </c>
      <c r="E224" s="7">
        <v>1615027121.0800002</v>
      </c>
      <c r="F224" s="8">
        <f t="shared" si="39"/>
        <v>103.66134388266501</v>
      </c>
      <c r="G224" s="8">
        <f t="shared" si="39"/>
        <v>87.845342718904234</v>
      </c>
      <c r="I224" s="7">
        <v>1118121509.6399999</v>
      </c>
      <c r="J224" s="7">
        <v>1053649.4300000002</v>
      </c>
      <c r="K224" s="7">
        <v>1119175159.0699999</v>
      </c>
      <c r="L224" s="7">
        <v>1097468125.4400001</v>
      </c>
    </row>
    <row r="225" spans="1:12">
      <c r="A225" s="3" t="s">
        <v>12</v>
      </c>
      <c r="B225" s="4">
        <v>37623492625</v>
      </c>
      <c r="C225" s="4">
        <v>65697904500.180008</v>
      </c>
      <c r="D225" s="4">
        <v>32084896434.659996</v>
      </c>
      <c r="E225" s="4">
        <v>33613008065.52</v>
      </c>
      <c r="F225" s="5">
        <f t="shared" si="39"/>
        <v>174.61936656174544</v>
      </c>
      <c r="G225" s="5">
        <f t="shared" si="39"/>
        <v>48.837016460048716</v>
      </c>
      <c r="I225" s="4">
        <v>127080981904.49005</v>
      </c>
      <c r="J225" s="4">
        <v>-58796858065.360016</v>
      </c>
      <c r="K225" s="4">
        <v>68284123839.130013</v>
      </c>
      <c r="L225" s="4">
        <v>1685486089.3299999</v>
      </c>
    </row>
    <row r="226" spans="1:12">
      <c r="A226" s="6" t="s">
        <v>14</v>
      </c>
      <c r="B226" s="7">
        <v>813562304</v>
      </c>
      <c r="C226" s="7">
        <v>686913792.66000009</v>
      </c>
      <c r="D226" s="7">
        <v>655317548.62999988</v>
      </c>
      <c r="E226" s="7">
        <v>31596244.029999979</v>
      </c>
      <c r="F226" s="8">
        <f t="shared" si="39"/>
        <v>84.432844206606717</v>
      </c>
      <c r="G226" s="8">
        <f t="shared" si="39"/>
        <v>95.400260648771209</v>
      </c>
      <c r="I226" s="7">
        <v>170808871.67999998</v>
      </c>
      <c r="J226" s="7">
        <v>2156140.4899999998</v>
      </c>
      <c r="K226" s="7">
        <v>172965012.16999996</v>
      </c>
      <c r="L226" s="7">
        <v>33317576.880000003</v>
      </c>
    </row>
    <row r="227" spans="1:12">
      <c r="A227" s="6" t="s">
        <v>15</v>
      </c>
      <c r="B227" s="7">
        <v>6642936739</v>
      </c>
      <c r="C227" s="7">
        <v>15080532030.279997</v>
      </c>
      <c r="D227" s="7">
        <v>6620826654.2899971</v>
      </c>
      <c r="E227" s="7">
        <v>8459705375.9899988</v>
      </c>
      <c r="F227" s="8">
        <f t="shared" si="39"/>
        <v>227.01604159111949</v>
      </c>
      <c r="G227" s="8">
        <f t="shared" si="39"/>
        <v>43.903137110787128</v>
      </c>
      <c r="I227" s="7">
        <v>24192042538.140011</v>
      </c>
      <c r="J227" s="7">
        <v>-4004497491.0799994</v>
      </c>
      <c r="K227" s="7">
        <v>20187545047.060009</v>
      </c>
      <c r="L227" s="7">
        <v>364953270.32999998</v>
      </c>
    </row>
    <row r="228" spans="1:12">
      <c r="A228" s="6" t="s">
        <v>16</v>
      </c>
      <c r="B228" s="7">
        <v>247522098</v>
      </c>
      <c r="C228" s="7">
        <v>326070458.85000002</v>
      </c>
      <c r="D228" s="7">
        <v>295649940.37</v>
      </c>
      <c r="E228" s="7">
        <v>30420518.48</v>
      </c>
      <c r="F228" s="8">
        <f t="shared" si="39"/>
        <v>131.73387810004746</v>
      </c>
      <c r="G228" s="8">
        <f t="shared" si="39"/>
        <v>90.670568996870031</v>
      </c>
      <c r="I228" s="7">
        <v>599201719.76999998</v>
      </c>
      <c r="J228" s="7">
        <v>-4500249.4700000007</v>
      </c>
      <c r="K228" s="7">
        <v>594701470.29999995</v>
      </c>
      <c r="L228" s="7">
        <v>4124512.8600000003</v>
      </c>
    </row>
    <row r="229" spans="1:12">
      <c r="A229" s="6" t="s">
        <v>13</v>
      </c>
      <c r="B229" s="7">
        <v>2523906078</v>
      </c>
      <c r="C229" s="7">
        <v>2641240723.0100002</v>
      </c>
      <c r="D229" s="7">
        <v>2641240723.0100002</v>
      </c>
      <c r="E229" s="7">
        <v>0</v>
      </c>
      <c r="F229" s="8">
        <f>C229/B229*100</f>
        <v>104.6489307202342</v>
      </c>
      <c r="G229" s="8">
        <f>D229/C229*100</f>
        <v>100</v>
      </c>
      <c r="I229" s="7">
        <v>0</v>
      </c>
      <c r="J229" s="7">
        <v>150.30000000000001</v>
      </c>
      <c r="K229" s="7">
        <v>150.30000000000001</v>
      </c>
      <c r="L229" s="7">
        <v>0</v>
      </c>
    </row>
    <row r="230" spans="1:12">
      <c r="A230" s="6" t="s">
        <v>17</v>
      </c>
      <c r="B230" s="7">
        <v>5389313898</v>
      </c>
      <c r="C230" s="7">
        <v>6981445908.6800003</v>
      </c>
      <c r="D230" s="7">
        <v>4318263843.7200003</v>
      </c>
      <c r="E230" s="7">
        <v>2663182064.96</v>
      </c>
      <c r="F230" s="8">
        <f t="shared" si="39"/>
        <v>129.54238778466492</v>
      </c>
      <c r="G230" s="8">
        <f t="shared" si="39"/>
        <v>61.85343122620376</v>
      </c>
      <c r="I230" s="7">
        <v>8514233885.2299995</v>
      </c>
      <c r="J230" s="7">
        <v>-1657925461.5699999</v>
      </c>
      <c r="K230" s="7">
        <v>6856308423.6599989</v>
      </c>
      <c r="L230" s="7">
        <v>203942913.66999999</v>
      </c>
    </row>
    <row r="231" spans="1:12">
      <c r="A231" s="6" t="s">
        <v>18</v>
      </c>
      <c r="B231" s="7">
        <v>19069726175</v>
      </c>
      <c r="C231" s="7">
        <v>37554386831.800011</v>
      </c>
      <c r="D231" s="7">
        <v>15411690206.060001</v>
      </c>
      <c r="E231" s="7">
        <v>22142696625.740002</v>
      </c>
      <c r="F231" s="8">
        <f t="shared" si="39"/>
        <v>196.93196686291699</v>
      </c>
      <c r="G231" s="8">
        <f t="shared" si="39"/>
        <v>41.038322034351019</v>
      </c>
      <c r="I231" s="7">
        <v>92632306576.440048</v>
      </c>
      <c r="J231" s="7">
        <v>-53215193110.550011</v>
      </c>
      <c r="K231" s="7">
        <v>39417113465.890007</v>
      </c>
      <c r="L231" s="7">
        <v>807730498.61000001</v>
      </c>
    </row>
    <row r="232" spans="1:12">
      <c r="A232" s="6" t="s">
        <v>19</v>
      </c>
      <c r="B232" s="7">
        <v>2936525333</v>
      </c>
      <c r="C232" s="7">
        <v>2427314754.9000006</v>
      </c>
      <c r="D232" s="7">
        <v>2141907518.5799999</v>
      </c>
      <c r="E232" s="7">
        <v>285407236.32000017</v>
      </c>
      <c r="F232" s="8">
        <f t="shared" si="39"/>
        <v>82.659418177748805</v>
      </c>
      <c r="G232" s="8">
        <f t="shared" si="39"/>
        <v>88.241853029408261</v>
      </c>
      <c r="I232" s="7">
        <v>972388313.23000002</v>
      </c>
      <c r="J232" s="7">
        <v>83101956.519999996</v>
      </c>
      <c r="K232" s="7">
        <v>1055490269.7499999</v>
      </c>
      <c r="L232" s="7">
        <v>271417316.98000002</v>
      </c>
    </row>
    <row r="233" spans="1:12">
      <c r="A233" s="3" t="s">
        <v>20</v>
      </c>
      <c r="B233" s="4">
        <v>3354454206</v>
      </c>
      <c r="C233" s="4">
        <v>3313450801.21</v>
      </c>
      <c r="D233" s="4">
        <v>3235459714.6099997</v>
      </c>
      <c r="E233" s="4">
        <v>77991086.600000024</v>
      </c>
      <c r="F233" s="5">
        <f t="shared" si="39"/>
        <v>98.777643030074501</v>
      </c>
      <c r="G233" s="5">
        <f t="shared" si="39"/>
        <v>97.646227716086216</v>
      </c>
      <c r="I233" s="4">
        <v>173709189.00999999</v>
      </c>
      <c r="J233" s="4">
        <v>-3750701.06</v>
      </c>
      <c r="K233" s="4">
        <v>169958487.95000002</v>
      </c>
      <c r="L233" s="4">
        <v>2791947.7600000002</v>
      </c>
    </row>
    <row r="234" spans="1:12">
      <c r="A234" s="6" t="s">
        <v>21</v>
      </c>
      <c r="B234" s="7">
        <v>1461807024</v>
      </c>
      <c r="C234" s="7">
        <v>1486304194.1999998</v>
      </c>
      <c r="D234" s="7">
        <v>1486166216.3899996</v>
      </c>
      <c r="E234" s="7">
        <v>137977.81000004741</v>
      </c>
      <c r="F234" s="8">
        <f t="shared" si="39"/>
        <v>101.67581423524477</v>
      </c>
      <c r="G234" s="8">
        <f t="shared" si="39"/>
        <v>99.990716717981513</v>
      </c>
      <c r="I234" s="7">
        <v>3753177.75</v>
      </c>
      <c r="J234" s="7">
        <v>-3497479.93</v>
      </c>
      <c r="K234" s="7">
        <v>255697.82</v>
      </c>
      <c r="L234" s="7">
        <v>205225.97</v>
      </c>
    </row>
    <row r="235" spans="1:12">
      <c r="A235" s="6" t="s">
        <v>22</v>
      </c>
      <c r="B235" s="7">
        <v>909874274</v>
      </c>
      <c r="C235" s="7">
        <v>185869274</v>
      </c>
      <c r="D235" s="7">
        <v>185869274</v>
      </c>
      <c r="E235" s="7">
        <v>0</v>
      </c>
      <c r="F235" s="8">
        <f t="shared" si="39"/>
        <v>20.428017288902929</v>
      </c>
      <c r="G235" s="8">
        <f t="shared" si="39"/>
        <v>100</v>
      </c>
      <c r="I235" s="7">
        <v>0</v>
      </c>
      <c r="J235" s="7">
        <v>0</v>
      </c>
      <c r="K235" s="7">
        <v>0</v>
      </c>
      <c r="L235" s="7">
        <v>0</v>
      </c>
    </row>
    <row r="236" spans="1:12">
      <c r="A236" s="6" t="s">
        <v>23</v>
      </c>
      <c r="B236" s="7">
        <v>982772908</v>
      </c>
      <c r="C236" s="7">
        <v>1641277333.01</v>
      </c>
      <c r="D236" s="7">
        <v>1563424224.2200003</v>
      </c>
      <c r="E236" s="7">
        <v>77853108.789999977</v>
      </c>
      <c r="F236" s="8">
        <f t="shared" si="39"/>
        <v>167.00473930952114</v>
      </c>
      <c r="G236" s="8">
        <f t="shared" si="39"/>
        <v>95.256553708249783</v>
      </c>
      <c r="I236" s="7">
        <v>169956011.25999999</v>
      </c>
      <c r="J236" s="7">
        <v>-253221.13000000006</v>
      </c>
      <c r="K236" s="7">
        <v>169702790.13000003</v>
      </c>
      <c r="L236" s="7">
        <v>2586721.79</v>
      </c>
    </row>
    <row r="237" spans="1:12">
      <c r="A237" s="3" t="s">
        <v>24</v>
      </c>
      <c r="B237" s="4">
        <v>243222795795</v>
      </c>
      <c r="C237" s="4">
        <v>228422128865.58002</v>
      </c>
      <c r="D237" s="4">
        <v>228422128865.58002</v>
      </c>
      <c r="E237" s="4">
        <v>0</v>
      </c>
      <c r="F237" s="8">
        <f t="shared" si="39"/>
        <v>93.914769838475706</v>
      </c>
      <c r="G237" s="8">
        <f t="shared" si="39"/>
        <v>100</v>
      </c>
      <c r="I237" s="4">
        <v>0</v>
      </c>
      <c r="J237" s="4">
        <v>0</v>
      </c>
      <c r="K237" s="4">
        <v>0</v>
      </c>
      <c r="L237" s="4">
        <v>0</v>
      </c>
    </row>
    <row r="238" spans="1:12">
      <c r="A238" s="6" t="s">
        <v>25</v>
      </c>
      <c r="B238" s="7">
        <v>243222795795</v>
      </c>
      <c r="C238" s="7">
        <v>228422128865.58002</v>
      </c>
      <c r="D238" s="7">
        <v>228422128865.58002</v>
      </c>
      <c r="E238" s="7">
        <v>0</v>
      </c>
      <c r="F238" s="8">
        <f t="shared" si="39"/>
        <v>93.914769838475706</v>
      </c>
      <c r="G238" s="8">
        <f t="shared" si="39"/>
        <v>100</v>
      </c>
      <c r="I238" s="7">
        <v>0</v>
      </c>
      <c r="J238" s="7">
        <v>0</v>
      </c>
      <c r="K238" s="7">
        <v>0</v>
      </c>
      <c r="L238" s="7">
        <v>0</v>
      </c>
    </row>
    <row r="239" spans="1:12">
      <c r="A239" s="9" t="s">
        <v>822</v>
      </c>
      <c r="B239" s="10">
        <f>B219+B225+B233</f>
        <v>493238662831</v>
      </c>
      <c r="C239" s="10">
        <f>C219+C225+C233</f>
        <v>521742399456.25006</v>
      </c>
      <c r="D239" s="10">
        <f>D219+D225+D233</f>
        <v>433241222231.72003</v>
      </c>
      <c r="E239" s="10">
        <f>E219+E225+E233</f>
        <v>88501177224.529999</v>
      </c>
      <c r="F239" s="11">
        <f>C239/B239*100</f>
        <v>105.77889341878628</v>
      </c>
      <c r="G239" s="11">
        <f>D239/C239*100</f>
        <v>83.037380646701465</v>
      </c>
      <c r="I239" s="10">
        <f t="shared" ref="I239:L239" si="40">I219+I225+I233</f>
        <v>229789633112.97006</v>
      </c>
      <c r="J239" s="10">
        <f t="shared" si="40"/>
        <v>-83667692721.190018</v>
      </c>
      <c r="K239" s="10">
        <f t="shared" si="40"/>
        <v>146121940391.78003</v>
      </c>
      <c r="L239" s="10">
        <f t="shared" si="40"/>
        <v>19416256604.859997</v>
      </c>
    </row>
    <row r="240" spans="1:12">
      <c r="A240" s="9" t="s">
        <v>26</v>
      </c>
      <c r="B240" s="10">
        <v>736461458626</v>
      </c>
      <c r="C240" s="10">
        <v>750164528321.83008</v>
      </c>
      <c r="D240" s="10">
        <v>661663351097.30005</v>
      </c>
      <c r="E240" s="10">
        <v>88501177224.529999</v>
      </c>
      <c r="F240" s="12">
        <f>C240/B240*100</f>
        <v>101.86066351949981</v>
      </c>
      <c r="G240" s="12">
        <f>D240/C240*100</f>
        <v>88.202431082350259</v>
      </c>
      <c r="I240" s="10">
        <v>229789633112.96985</v>
      </c>
      <c r="J240" s="10">
        <v>-83667692721.190048</v>
      </c>
      <c r="K240" s="10">
        <v>146121940391.77994</v>
      </c>
      <c r="L240" s="10">
        <v>19416256604.859978</v>
      </c>
    </row>
  </sheetData>
  <mergeCells count="10">
    <mergeCell ref="B1:E1"/>
    <mergeCell ref="B25:E25"/>
    <mergeCell ref="B49:E49"/>
    <mergeCell ref="B217:E217"/>
    <mergeCell ref="B73:E73"/>
    <mergeCell ref="B97:E97"/>
    <mergeCell ref="B121:E121"/>
    <mergeCell ref="B145:E145"/>
    <mergeCell ref="B169:E169"/>
    <mergeCell ref="B193:E19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T20"/>
  <sheetViews>
    <sheetView workbookViewId="0">
      <selection activeCell="S2" sqref="S2:S4"/>
    </sheetView>
  </sheetViews>
  <sheetFormatPr defaultRowHeight="15"/>
  <cols>
    <col min="1" max="1" width="51.5703125" customWidth="1"/>
    <col min="2" max="19" width="9.42578125" customWidth="1"/>
  </cols>
  <sheetData>
    <row r="1" spans="1:20">
      <c r="B1">
        <v>2003</v>
      </c>
      <c r="C1">
        <v>2004</v>
      </c>
      <c r="D1">
        <v>2005</v>
      </c>
      <c r="E1">
        <v>2006</v>
      </c>
      <c r="F1">
        <v>2007</v>
      </c>
      <c r="G1">
        <v>2008</v>
      </c>
      <c r="H1">
        <v>2009</v>
      </c>
      <c r="I1">
        <v>2010</v>
      </c>
      <c r="J1">
        <v>2011</v>
      </c>
      <c r="K1">
        <v>2012</v>
      </c>
      <c r="L1">
        <v>2013</v>
      </c>
      <c r="M1">
        <v>2014</v>
      </c>
      <c r="N1">
        <v>2015</v>
      </c>
      <c r="O1">
        <v>2016</v>
      </c>
      <c r="P1">
        <v>2017</v>
      </c>
      <c r="Q1">
        <v>2018</v>
      </c>
      <c r="R1">
        <v>2019</v>
      </c>
      <c r="S1">
        <v>2020</v>
      </c>
    </row>
    <row r="2" spans="1:20">
      <c r="A2" s="3" t="s">
        <v>6</v>
      </c>
      <c r="B2" s="13">
        <v>367408</v>
      </c>
      <c r="C2" s="13">
        <v>380062</v>
      </c>
      <c r="D2" s="13">
        <v>377854</v>
      </c>
      <c r="E2" s="13">
        <v>429363</v>
      </c>
      <c r="F2" s="13">
        <v>444168</v>
      </c>
      <c r="G2" s="13">
        <v>446165</v>
      </c>
      <c r="H2" s="13">
        <v>439017</v>
      </c>
      <c r="I2" s="13">
        <v>441614</v>
      </c>
      <c r="J2" s="13">
        <f>'Entrate2011-2020'!$C219/1000000</f>
        <v>452731.04415486002</v>
      </c>
      <c r="K2" s="13">
        <f>'Entrate2011-2020'!$C195/1000000</f>
        <v>463768.61960082996</v>
      </c>
      <c r="L2" s="13">
        <f>'Entrate2011-2020'!$C171/1000000</f>
        <v>464884.40144703002</v>
      </c>
      <c r="M2" s="13">
        <f>'Entrate2011-2020'!$C147/1000000</f>
        <v>460253.42433411011</v>
      </c>
      <c r="N2" s="13">
        <f>'Entrate2011-2020'!$C123/1000000</f>
        <v>477177.74918314989</v>
      </c>
      <c r="O2" s="13">
        <f>'Entrate2011-2020'!$C99/1000000</f>
        <v>488794.68698493013</v>
      </c>
      <c r="P2" s="13">
        <f>'Entrate2011-2020'!$C75/1000000</f>
        <v>491417.59836878988</v>
      </c>
      <c r="Q2" s="13">
        <f>'Entrate2011-2020'!$C51/1000000</f>
        <v>501300.35181326006</v>
      </c>
      <c r="R2" s="13">
        <f>'Entrate2011-2020'!$C27/1000000</f>
        <v>513989.74893957016</v>
      </c>
      <c r="S2" s="13">
        <f>'Entrate2011-2020'!$C3/1000000</f>
        <v>480774.44481276005</v>
      </c>
    </row>
    <row r="3" spans="1:20">
      <c r="A3" s="3" t="s">
        <v>12</v>
      </c>
      <c r="B3" s="13">
        <v>34150</v>
      </c>
      <c r="C3" s="13">
        <v>35715</v>
      </c>
      <c r="D3" s="13">
        <v>44105</v>
      </c>
      <c r="E3" s="13">
        <v>48759</v>
      </c>
      <c r="F3" s="13">
        <v>49382</v>
      </c>
      <c r="G3" s="13">
        <v>49400</v>
      </c>
      <c r="H3" s="13">
        <v>66150</v>
      </c>
      <c r="I3" s="13">
        <v>61791</v>
      </c>
      <c r="J3" s="13">
        <f>'Entrate2011-2020'!$C225/1000000</f>
        <v>65697.904500180011</v>
      </c>
      <c r="K3" s="13">
        <f>'Entrate2011-2020'!$C201/1000000</f>
        <v>74075.721159849956</v>
      </c>
      <c r="L3" s="13">
        <f>'Entrate2011-2020'!$C177/1000000</f>
        <v>85665.455237900009</v>
      </c>
      <c r="M3" s="13">
        <f>'Entrate2011-2020'!$C153/1000000</f>
        <v>84387.466814219995</v>
      </c>
      <c r="N3" s="13">
        <f>'Entrate2011-2020'!$C129/1000000</f>
        <v>83602.841428159998</v>
      </c>
      <c r="O3" s="13">
        <f>'Entrate2011-2020'!$C105/1000000</f>
        <v>88691.961801919999</v>
      </c>
      <c r="P3" s="13">
        <f>'Entrate2011-2020'!$C81/1000000</f>
        <v>89081.524705789983</v>
      </c>
      <c r="Q3" s="13">
        <f>'Entrate2011-2020'!$C57/1000000</f>
        <v>88110.760084350055</v>
      </c>
      <c r="R3" s="13">
        <f>'Entrate2011-2020'!$C33/1000000</f>
        <v>89462.78782420003</v>
      </c>
      <c r="S3" s="13">
        <f>'Entrate2011-2020'!$C9/1000000</f>
        <v>84672.569320430048</v>
      </c>
    </row>
    <row r="4" spans="1:20">
      <c r="A4" s="3" t="s">
        <v>27</v>
      </c>
      <c r="B4" s="13">
        <v>17949</v>
      </c>
      <c r="C4" s="13">
        <v>10992</v>
      </c>
      <c r="D4" s="13">
        <v>10075</v>
      </c>
      <c r="E4" s="13">
        <v>1921</v>
      </c>
      <c r="F4" s="13">
        <v>6121</v>
      </c>
      <c r="G4" s="13">
        <v>2182</v>
      </c>
      <c r="H4" s="13">
        <v>2630</v>
      </c>
      <c r="I4" s="13">
        <v>1921</v>
      </c>
      <c r="J4" s="13">
        <f>'Entrate2011-2020'!$C233/1000000</f>
        <v>3313.45080121</v>
      </c>
      <c r="K4" s="13">
        <f>'Entrate2011-2020'!$C209/1000000</f>
        <v>7946.718515139999</v>
      </c>
      <c r="L4" s="13">
        <f>'Entrate2011-2020'!$C185/1000000</f>
        <v>3441.9904594700001</v>
      </c>
      <c r="M4" s="13">
        <f>'Entrate2011-2020'!$C161/1000000</f>
        <v>5545.7410913500007</v>
      </c>
      <c r="N4" s="13">
        <f>'Entrate2011-2020'!$C137/1000000</f>
        <v>8785.0483029099996</v>
      </c>
      <c r="O4" s="13">
        <f>'Entrate2011-2020'!$C113/1000000</f>
        <v>3828.3584248699999</v>
      </c>
      <c r="P4" s="13">
        <f>'Entrate2011-2020'!$C89/1000000</f>
        <v>2475.1070432699994</v>
      </c>
      <c r="Q4" s="13">
        <f>'Entrate2011-2020'!$C65/1000000</f>
        <v>2200.4826411100003</v>
      </c>
      <c r="R4" s="13">
        <f>'Entrate2011-2020'!$C41/1000000</f>
        <v>2131.5941043600001</v>
      </c>
      <c r="S4" s="13">
        <f>'Entrate2011-2020'!$C17/1000000</f>
        <v>3760.89472432</v>
      </c>
    </row>
    <row r="5" spans="1:20">
      <c r="A5" s="3" t="s">
        <v>24</v>
      </c>
      <c r="B5" s="13">
        <v>237530</v>
      </c>
      <c r="C5" s="13">
        <v>209685</v>
      </c>
      <c r="D5" s="13">
        <v>195380</v>
      </c>
      <c r="E5" s="13">
        <v>182127</v>
      </c>
      <c r="F5" s="13">
        <v>182747</v>
      </c>
      <c r="G5" s="13">
        <v>222489</v>
      </c>
      <c r="H5" s="13">
        <v>269718</v>
      </c>
      <c r="I5" s="13">
        <v>272921</v>
      </c>
      <c r="J5" s="13">
        <f>'Entrate2011-2020'!$C237/1000000</f>
        <v>228422.12886558002</v>
      </c>
      <c r="K5" s="13">
        <f>'Entrate2011-2020'!$C213/1000000</f>
        <v>239783.64910937002</v>
      </c>
      <c r="L5" s="13">
        <f>'Entrate2011-2020'!$C189/1000000</f>
        <v>264846.99890536</v>
      </c>
      <c r="M5" s="13">
        <f>'Entrate2011-2020'!$C165/1000000</f>
        <v>289972.99133674998</v>
      </c>
      <c r="N5" s="13">
        <f>'Entrate2011-2020'!$C141/1000000</f>
        <v>259542.41691888002</v>
      </c>
      <c r="O5" s="13">
        <f>'Entrate2011-2020'!$C117/1000000</f>
        <v>264618.20909618004</v>
      </c>
      <c r="P5" s="13">
        <f>'Entrate2011-2020'!$C93/1000000</f>
        <v>281609.65794128005</v>
      </c>
      <c r="Q5" s="13">
        <f>'Entrate2011-2020'!$C69/1000000</f>
        <v>249065.55928542002</v>
      </c>
      <c r="R5" s="13">
        <f>'Entrate2011-2020'!$C45/1000000</f>
        <v>260408.770239</v>
      </c>
      <c r="S5" s="13">
        <f>'Entrate2011-2020'!$C21/1000000</f>
        <v>374284.43264985998</v>
      </c>
    </row>
    <row r="6" spans="1:20">
      <c r="B6" s="14">
        <f t="shared" ref="B6:G6" si="0">SUM(B2:B5)</f>
        <v>657037</v>
      </c>
      <c r="C6" s="14">
        <f t="shared" si="0"/>
        <v>636454</v>
      </c>
      <c r="D6" s="14">
        <f t="shared" si="0"/>
        <v>627414</v>
      </c>
      <c r="E6" s="14">
        <f t="shared" si="0"/>
        <v>662170</v>
      </c>
      <c r="F6" s="14">
        <f t="shared" si="0"/>
        <v>682418</v>
      </c>
      <c r="G6" s="14">
        <f t="shared" si="0"/>
        <v>720236</v>
      </c>
      <c r="H6" s="14">
        <f>SUM(H2:H5)</f>
        <v>777515</v>
      </c>
      <c r="I6" s="14">
        <f t="shared" ref="I6:P6" si="1">SUM(I2:I5)</f>
        <v>778247</v>
      </c>
      <c r="J6" s="14">
        <f t="shared" si="1"/>
        <v>750164.52832183009</v>
      </c>
      <c r="K6" s="14">
        <f t="shared" si="1"/>
        <v>785574.70838519</v>
      </c>
      <c r="L6" s="14">
        <f t="shared" si="1"/>
        <v>818838.84604976</v>
      </c>
      <c r="M6" s="14">
        <f t="shared" si="1"/>
        <v>840159.62357643002</v>
      </c>
      <c r="N6" s="14">
        <f t="shared" si="1"/>
        <v>829108.05583309988</v>
      </c>
      <c r="O6" s="14">
        <f t="shared" si="1"/>
        <v>845933.21630790015</v>
      </c>
      <c r="P6" s="14">
        <f t="shared" si="1"/>
        <v>864583.88805912994</v>
      </c>
      <c r="Q6" s="14">
        <f>SUM(Q2:Q5)</f>
        <v>840677.15382414008</v>
      </c>
      <c r="R6" s="14">
        <f>SUM(R2:R5)</f>
        <v>865992.90110713011</v>
      </c>
      <c r="S6" s="14">
        <f>SUM(S2:S5)</f>
        <v>943492.34150737012</v>
      </c>
    </row>
    <row r="8" spans="1:20">
      <c r="B8">
        <v>2003</v>
      </c>
      <c r="C8">
        <v>2004</v>
      </c>
      <c r="D8">
        <v>2005</v>
      </c>
      <c r="E8">
        <v>2006</v>
      </c>
      <c r="F8">
        <v>2007</v>
      </c>
      <c r="G8">
        <v>2008</v>
      </c>
      <c r="H8">
        <v>2009</v>
      </c>
      <c r="I8">
        <v>2010</v>
      </c>
      <c r="J8">
        <v>2011</v>
      </c>
      <c r="K8">
        <v>2012</v>
      </c>
      <c r="L8">
        <v>2013</v>
      </c>
      <c r="M8">
        <v>2014</v>
      </c>
      <c r="N8">
        <v>2015</v>
      </c>
      <c r="O8">
        <v>2016</v>
      </c>
      <c r="P8">
        <v>2017</v>
      </c>
      <c r="Q8">
        <v>2018</v>
      </c>
      <c r="R8">
        <v>2019</v>
      </c>
      <c r="S8">
        <v>2020</v>
      </c>
    </row>
    <row r="9" spans="1:20">
      <c r="A9" s="3" t="s">
        <v>6</v>
      </c>
      <c r="B9" s="13">
        <f>B2/B$6*100</f>
        <v>55.918920852250331</v>
      </c>
      <c r="C9" s="13">
        <f t="shared" ref="C9:P9" si="2">C2/C$6*100</f>
        <v>59.715548963475761</v>
      </c>
      <c r="D9" s="13">
        <f t="shared" si="2"/>
        <v>60.224030703809603</v>
      </c>
      <c r="E9" s="13">
        <f t="shared" si="2"/>
        <v>64.841807994925773</v>
      </c>
      <c r="F9" s="13">
        <f t="shared" si="2"/>
        <v>65.087380461828388</v>
      </c>
      <c r="G9" s="13">
        <f t="shared" si="2"/>
        <v>61.947056242676013</v>
      </c>
      <c r="H9" s="13">
        <f t="shared" si="2"/>
        <v>56.46411966328624</v>
      </c>
      <c r="I9" s="13">
        <f t="shared" si="2"/>
        <v>56.744709584489236</v>
      </c>
      <c r="J9" s="13">
        <f t="shared" si="2"/>
        <v>60.350899977589002</v>
      </c>
      <c r="K9" s="13">
        <f t="shared" si="2"/>
        <v>59.035584349977675</v>
      </c>
      <c r="L9" s="13">
        <f t="shared" si="2"/>
        <v>56.773613475926801</v>
      </c>
      <c r="M9" s="13">
        <f t="shared" si="2"/>
        <v>54.781664271710916</v>
      </c>
      <c r="N9" s="13">
        <f t="shared" si="2"/>
        <v>57.55314350476003</v>
      </c>
      <c r="O9" s="13">
        <f t="shared" si="2"/>
        <v>57.78171108096317</v>
      </c>
      <c r="P9" s="13">
        <f t="shared" si="2"/>
        <v>56.838625511742272</v>
      </c>
      <c r="Q9" s="13">
        <f t="shared" ref="Q9:R13" si="3">Q2/Q$6*100</f>
        <v>59.630543013201262</v>
      </c>
      <c r="R9" s="13">
        <f t="shared" si="3"/>
        <v>59.352651538189185</v>
      </c>
      <c r="S9" s="13">
        <f t="shared" ref="S9" si="4">S2/S$6*100</f>
        <v>50.956899559423128</v>
      </c>
    </row>
    <row r="10" spans="1:20">
      <c r="A10" s="3" t="s">
        <v>12</v>
      </c>
      <c r="B10" s="13">
        <f t="shared" ref="B10:P13" si="5">B3/B$6*100</f>
        <v>5.1975763921970914</v>
      </c>
      <c r="C10" s="13">
        <f t="shared" si="5"/>
        <v>5.6115603012943591</v>
      </c>
      <c r="D10" s="13">
        <f t="shared" si="5"/>
        <v>7.0296486849193682</v>
      </c>
      <c r="E10" s="13">
        <f t="shared" si="5"/>
        <v>7.3635169216364371</v>
      </c>
      <c r="F10" s="13">
        <f t="shared" si="5"/>
        <v>7.2363272950010105</v>
      </c>
      <c r="G10" s="13">
        <f t="shared" si="5"/>
        <v>6.8588629282624032</v>
      </c>
      <c r="H10" s="13">
        <f t="shared" si="5"/>
        <v>8.5078744461521634</v>
      </c>
      <c r="I10" s="13">
        <f t="shared" si="5"/>
        <v>7.9397671947338058</v>
      </c>
      <c r="J10" s="13">
        <f t="shared" si="5"/>
        <v>8.7577993919748209</v>
      </c>
      <c r="K10" s="13">
        <f t="shared" si="5"/>
        <v>9.4294941485728803</v>
      </c>
      <c r="L10" s="13">
        <f t="shared" si="5"/>
        <v>10.461821108166406</v>
      </c>
      <c r="M10" s="13">
        <f t="shared" si="5"/>
        <v>10.04421831829951</v>
      </c>
      <c r="N10" s="13">
        <f t="shared" si="5"/>
        <v>10.083467509449614</v>
      </c>
      <c r="O10" s="13">
        <f t="shared" si="5"/>
        <v>10.48451108103056</v>
      </c>
      <c r="P10" s="13">
        <f t="shared" si="5"/>
        <v>10.303398656406328</v>
      </c>
      <c r="Q10" s="13">
        <f t="shared" si="3"/>
        <v>10.480927153015248</v>
      </c>
      <c r="R10" s="13">
        <f t="shared" si="3"/>
        <v>10.330660645119167</v>
      </c>
      <c r="S10" s="13">
        <f t="shared" ref="S10" si="6">S3/S$6*100</f>
        <v>8.9743780204037442</v>
      </c>
    </row>
    <row r="11" spans="1:20">
      <c r="A11" s="3" t="s">
        <v>27</v>
      </c>
      <c r="B11" s="13">
        <f t="shared" si="5"/>
        <v>2.7318096241155372</v>
      </c>
      <c r="C11" s="13">
        <f t="shared" si="5"/>
        <v>1.7270690419103345</v>
      </c>
      <c r="D11" s="13">
        <f t="shared" si="5"/>
        <v>1.6057977667058754</v>
      </c>
      <c r="E11" s="13">
        <f t="shared" si="5"/>
        <v>0.29010677016476133</v>
      </c>
      <c r="F11" s="13">
        <f t="shared" si="5"/>
        <v>0.89695758318215513</v>
      </c>
      <c r="G11" s="13">
        <f t="shared" si="5"/>
        <v>0.30295625322810854</v>
      </c>
      <c r="H11" s="13">
        <f t="shared" si="5"/>
        <v>0.33825713973363858</v>
      </c>
      <c r="I11" s="13">
        <f t="shared" si="5"/>
        <v>0.24683680116980855</v>
      </c>
      <c r="J11" s="13">
        <f t="shared" si="5"/>
        <v>0.44169654470632175</v>
      </c>
      <c r="K11" s="13">
        <f t="shared" si="5"/>
        <v>1.011580239322508</v>
      </c>
      <c r="L11" s="13">
        <f t="shared" si="5"/>
        <v>0.42035016732228092</v>
      </c>
      <c r="M11" s="13">
        <f t="shared" si="5"/>
        <v>0.66008183870377335</v>
      </c>
      <c r="N11" s="13">
        <f t="shared" si="5"/>
        <v>1.0595782107173779</v>
      </c>
      <c r="O11" s="13">
        <f t="shared" si="5"/>
        <v>0.45256036186626886</v>
      </c>
      <c r="P11" s="13">
        <f t="shared" si="5"/>
        <v>0.28627725747078969</v>
      </c>
      <c r="Q11" s="13">
        <f t="shared" si="3"/>
        <v>0.2617512122341219</v>
      </c>
      <c r="R11" s="13">
        <f t="shared" si="3"/>
        <v>0.24614452400647394</v>
      </c>
      <c r="S11" s="13">
        <f t="shared" ref="S11" si="7">S4/S$6*100</f>
        <v>0.39861422916389638</v>
      </c>
    </row>
    <row r="12" spans="1:20">
      <c r="A12" s="3" t="s">
        <v>24</v>
      </c>
      <c r="B12" s="13">
        <f t="shared" si="5"/>
        <v>36.151693131437042</v>
      </c>
      <c r="C12" s="13">
        <f t="shared" si="5"/>
        <v>32.945821693319552</v>
      </c>
      <c r="D12" s="13">
        <f t="shared" si="5"/>
        <v>31.140522844565151</v>
      </c>
      <c r="E12" s="13">
        <f t="shared" si="5"/>
        <v>27.504568313273026</v>
      </c>
      <c r="F12" s="13">
        <f t="shared" si="5"/>
        <v>26.77933465998845</v>
      </c>
      <c r="G12" s="13">
        <f t="shared" si="5"/>
        <v>30.89112457583348</v>
      </c>
      <c r="H12" s="13">
        <f t="shared" si="5"/>
        <v>34.68974875082796</v>
      </c>
      <c r="I12" s="13">
        <f t="shared" si="5"/>
        <v>35.06868641960714</v>
      </c>
      <c r="J12" s="13">
        <f t="shared" si="5"/>
        <v>30.449604085729849</v>
      </c>
      <c r="K12" s="13">
        <f t="shared" si="5"/>
        <v>30.52334126212693</v>
      </c>
      <c r="L12" s="13">
        <f t="shared" si="5"/>
        <v>32.344215248584518</v>
      </c>
      <c r="M12" s="13">
        <f t="shared" si="5"/>
        <v>34.514035571285802</v>
      </c>
      <c r="N12" s="13">
        <f t="shared" si="5"/>
        <v>31.303810775072982</v>
      </c>
      <c r="O12" s="13">
        <f t="shared" si="5"/>
        <v>31.28121747614</v>
      </c>
      <c r="P12" s="13">
        <f t="shared" si="5"/>
        <v>32.571698574380612</v>
      </c>
      <c r="Q12" s="13">
        <f t="shared" si="3"/>
        <v>29.626778621549366</v>
      </c>
      <c r="R12" s="13">
        <f t="shared" si="3"/>
        <v>30.070543292685194</v>
      </c>
      <c r="S12" s="13">
        <f t="shared" ref="S12" si="8">S5/S$6*100</f>
        <v>39.670108191009227</v>
      </c>
    </row>
    <row r="13" spans="1:20">
      <c r="B13" s="14">
        <f t="shared" si="5"/>
        <v>100</v>
      </c>
      <c r="C13" s="14">
        <f t="shared" si="5"/>
        <v>100</v>
      </c>
      <c r="D13" s="14">
        <f t="shared" si="5"/>
        <v>100</v>
      </c>
      <c r="E13" s="14">
        <f t="shared" si="5"/>
        <v>100</v>
      </c>
      <c r="F13" s="14">
        <f t="shared" si="5"/>
        <v>100</v>
      </c>
      <c r="G13" s="14">
        <f t="shared" si="5"/>
        <v>100</v>
      </c>
      <c r="H13" s="14">
        <f t="shared" si="5"/>
        <v>100</v>
      </c>
      <c r="I13" s="14">
        <f t="shared" si="5"/>
        <v>100</v>
      </c>
      <c r="J13" s="14">
        <f t="shared" si="5"/>
        <v>100</v>
      </c>
      <c r="K13" s="14">
        <f t="shared" si="5"/>
        <v>100</v>
      </c>
      <c r="L13" s="14">
        <f t="shared" si="5"/>
        <v>100</v>
      </c>
      <c r="M13" s="14">
        <f t="shared" si="5"/>
        <v>100</v>
      </c>
      <c r="N13" s="14">
        <f t="shared" si="5"/>
        <v>100</v>
      </c>
      <c r="O13" s="14">
        <f t="shared" si="5"/>
        <v>100</v>
      </c>
      <c r="P13" s="14">
        <f t="shared" si="5"/>
        <v>100</v>
      </c>
      <c r="Q13" s="14">
        <f t="shared" si="3"/>
        <v>100</v>
      </c>
      <c r="R13" s="14">
        <f t="shared" si="3"/>
        <v>100</v>
      </c>
      <c r="S13" s="14">
        <f t="shared" ref="S13" si="9">S6/S$6*100</f>
        <v>100</v>
      </c>
    </row>
    <row r="15" spans="1:20">
      <c r="B15">
        <v>2003</v>
      </c>
      <c r="C15">
        <v>2004</v>
      </c>
      <c r="D15">
        <v>2005</v>
      </c>
      <c r="E15">
        <v>2006</v>
      </c>
      <c r="F15">
        <v>2007</v>
      </c>
      <c r="G15">
        <v>2008</v>
      </c>
      <c r="H15">
        <v>2009</v>
      </c>
      <c r="I15">
        <v>2010</v>
      </c>
      <c r="J15">
        <v>2011</v>
      </c>
      <c r="K15">
        <v>2012</v>
      </c>
      <c r="L15">
        <v>2013</v>
      </c>
      <c r="M15">
        <v>2014</v>
      </c>
      <c r="N15">
        <v>2015</v>
      </c>
      <c r="O15">
        <v>2016</v>
      </c>
      <c r="P15">
        <v>2017</v>
      </c>
      <c r="Q15">
        <v>2018</v>
      </c>
      <c r="R15">
        <v>2019</v>
      </c>
      <c r="S15">
        <v>2020</v>
      </c>
    </row>
    <row r="16" spans="1:20">
      <c r="A16" s="3" t="s">
        <v>6</v>
      </c>
      <c r="B16" s="13"/>
      <c r="C16" s="13">
        <f>C2/B2*100-100</f>
        <v>3.4441275094717554</v>
      </c>
      <c r="D16" s="13">
        <f t="shared" ref="D16:S16" si="10">D2/C2*100-100</f>
        <v>-0.58095784372022763</v>
      </c>
      <c r="E16" s="13">
        <f t="shared" si="10"/>
        <v>13.63198484070567</v>
      </c>
      <c r="F16" s="13">
        <f t="shared" si="10"/>
        <v>3.448131301486157</v>
      </c>
      <c r="G16" s="13">
        <f t="shared" si="10"/>
        <v>0.4496046540948555</v>
      </c>
      <c r="H16" s="13">
        <f t="shared" si="10"/>
        <v>-1.6020978785875144</v>
      </c>
      <c r="I16" s="13">
        <f t="shared" si="10"/>
        <v>0.59154884662780205</v>
      </c>
      <c r="J16" s="13">
        <f t="shared" si="10"/>
        <v>2.5173667852151453</v>
      </c>
      <c r="K16" s="13">
        <f t="shared" si="10"/>
        <v>2.4379983631505695</v>
      </c>
      <c r="L16" s="13">
        <f t="shared" si="10"/>
        <v>0.24059019930248837</v>
      </c>
      <c r="M16" s="13">
        <f t="shared" si="10"/>
        <v>-0.99615670013990609</v>
      </c>
      <c r="N16" s="13">
        <f t="shared" si="10"/>
        <v>3.6771752157033148</v>
      </c>
      <c r="O16" s="13">
        <f t="shared" si="10"/>
        <v>2.4345095347942305</v>
      </c>
      <c r="P16" s="13">
        <f t="shared" si="10"/>
        <v>0.53660799793853187</v>
      </c>
      <c r="Q16" s="13">
        <f t="shared" si="10"/>
        <v>2.0110703152013514</v>
      </c>
      <c r="R16" s="13">
        <f t="shared" si="10"/>
        <v>2.5312962738627931</v>
      </c>
      <c r="S16" s="13">
        <f t="shared" si="10"/>
        <v>-6.4622503066136545</v>
      </c>
      <c r="T16" s="13"/>
    </row>
    <row r="17" spans="1:20">
      <c r="A17" s="3" t="s">
        <v>12</v>
      </c>
      <c r="B17" s="13"/>
      <c r="C17" s="13">
        <f t="shared" ref="C17:S20" si="11">C3/B3*100-100</f>
        <v>4.5827232796486186</v>
      </c>
      <c r="D17" s="13">
        <f t="shared" si="11"/>
        <v>23.491530169396597</v>
      </c>
      <c r="E17" s="13">
        <f t="shared" si="11"/>
        <v>10.552091599591876</v>
      </c>
      <c r="F17" s="13">
        <f t="shared" si="11"/>
        <v>1.2777128325027149</v>
      </c>
      <c r="G17" s="13">
        <f t="shared" si="11"/>
        <v>3.6450528532668613E-2</v>
      </c>
      <c r="H17" s="13">
        <f t="shared" si="11"/>
        <v>33.906882591093108</v>
      </c>
      <c r="I17" s="13">
        <f t="shared" si="11"/>
        <v>-6.5895691609977263</v>
      </c>
      <c r="J17" s="13">
        <f t="shared" si="11"/>
        <v>6.3227727341845963</v>
      </c>
      <c r="K17" s="13">
        <f t="shared" si="11"/>
        <v>12.752030256379015</v>
      </c>
      <c r="L17" s="13">
        <f t="shared" si="11"/>
        <v>15.645793110863224</v>
      </c>
      <c r="M17" s="13">
        <f t="shared" si="11"/>
        <v>-1.4918363769047147</v>
      </c>
      <c r="N17" s="13">
        <f t="shared" si="11"/>
        <v>-0.92978900265765674</v>
      </c>
      <c r="O17" s="13">
        <f t="shared" si="11"/>
        <v>6.0872576659168658</v>
      </c>
      <c r="P17" s="13">
        <f t="shared" si="11"/>
        <v>0.43923135305092842</v>
      </c>
      <c r="Q17" s="13">
        <f t="shared" si="11"/>
        <v>-1.0897485473515189</v>
      </c>
      <c r="R17" s="13">
        <f t="shared" si="11"/>
        <v>1.5344638254801737</v>
      </c>
      <c r="S17" s="13">
        <f t="shared" si="11"/>
        <v>-5.3544257006422242</v>
      </c>
      <c r="T17" s="13"/>
    </row>
    <row r="18" spans="1:20">
      <c r="A18" s="3" t="s">
        <v>27</v>
      </c>
      <c r="B18" s="13"/>
      <c r="C18" s="13">
        <f t="shared" si="11"/>
        <v>-38.759819488550896</v>
      </c>
      <c r="D18" s="13">
        <f t="shared" si="11"/>
        <v>-8.3424308588064093</v>
      </c>
      <c r="E18" s="13">
        <f t="shared" si="11"/>
        <v>-80.933002481389579</v>
      </c>
      <c r="F18" s="13">
        <f t="shared" si="11"/>
        <v>218.63612701717858</v>
      </c>
      <c r="G18" s="13">
        <f t="shared" si="11"/>
        <v>-64.352230027773231</v>
      </c>
      <c r="H18" s="13">
        <f t="shared" si="11"/>
        <v>20.531622364802928</v>
      </c>
      <c r="I18" s="13">
        <f t="shared" si="11"/>
        <v>-26.958174904942965</v>
      </c>
      <c r="J18" s="13">
        <f t="shared" si="11"/>
        <v>72.485726247267053</v>
      </c>
      <c r="K18" s="13">
        <f t="shared" si="11"/>
        <v>139.83209626163847</v>
      </c>
      <c r="L18" s="13">
        <f t="shared" si="11"/>
        <v>-56.686644268167313</v>
      </c>
      <c r="M18" s="13">
        <f t="shared" si="11"/>
        <v>61.120176149585745</v>
      </c>
      <c r="N18" s="13">
        <f t="shared" si="11"/>
        <v>58.410718390956362</v>
      </c>
      <c r="O18" s="13">
        <f t="shared" si="11"/>
        <v>-56.421885311639357</v>
      </c>
      <c r="P18" s="13">
        <f t="shared" si="11"/>
        <v>-35.348084777248957</v>
      </c>
      <c r="Q18" s="13">
        <f t="shared" si="11"/>
        <v>-11.095455564506722</v>
      </c>
      <c r="R18" s="13">
        <f t="shared" si="11"/>
        <v>-3.1306103244354802</v>
      </c>
      <c r="S18" s="13">
        <f t="shared" si="11"/>
        <v>76.435781869887876</v>
      </c>
      <c r="T18" s="13"/>
    </row>
    <row r="19" spans="1:20">
      <c r="A19" s="3" t="s">
        <v>24</v>
      </c>
      <c r="B19" s="13"/>
      <c r="C19" s="13">
        <f t="shared" si="11"/>
        <v>-11.722729760451315</v>
      </c>
      <c r="D19" s="13">
        <f t="shared" si="11"/>
        <v>-6.8221379688580441</v>
      </c>
      <c r="E19" s="13">
        <f t="shared" si="11"/>
        <v>-6.7831917289384762</v>
      </c>
      <c r="F19" s="13">
        <f t="shared" si="11"/>
        <v>0.34042179358360158</v>
      </c>
      <c r="G19" s="13">
        <f t="shared" si="11"/>
        <v>21.747005422797642</v>
      </c>
      <c r="H19" s="13">
        <f t="shared" si="11"/>
        <v>21.227566306648853</v>
      </c>
      <c r="I19" s="13">
        <f t="shared" si="11"/>
        <v>1.1875366123136075</v>
      </c>
      <c r="J19" s="13">
        <f t="shared" si="11"/>
        <v>-16.304670997988424</v>
      </c>
      <c r="K19" s="13">
        <f t="shared" si="11"/>
        <v>4.9739139987071752</v>
      </c>
      <c r="L19" s="13">
        <f t="shared" si="11"/>
        <v>10.452484933431847</v>
      </c>
      <c r="M19" s="13">
        <f t="shared" si="11"/>
        <v>9.4869840078378473</v>
      </c>
      <c r="N19" s="13">
        <f t="shared" si="11"/>
        <v>-10.494278890453799</v>
      </c>
      <c r="O19" s="13">
        <f t="shared" si="11"/>
        <v>1.9556696117561785</v>
      </c>
      <c r="P19" s="13">
        <f t="shared" si="11"/>
        <v>6.4211185251141103</v>
      </c>
      <c r="Q19" s="13">
        <f t="shared" si="11"/>
        <v>-11.55645686791253</v>
      </c>
      <c r="R19" s="13">
        <f t="shared" si="11"/>
        <v>4.5543073021111979</v>
      </c>
      <c r="S19" s="13">
        <f t="shared" si="11"/>
        <v>43.729580346447733</v>
      </c>
      <c r="T19" s="13"/>
    </row>
    <row r="20" spans="1:20">
      <c r="B20" s="14"/>
      <c r="C20" s="14">
        <f t="shared" si="11"/>
        <v>-3.1327002893292217</v>
      </c>
      <c r="D20" s="14">
        <f t="shared" si="11"/>
        <v>-1.4203697360689063</v>
      </c>
      <c r="E20" s="14">
        <f t="shared" si="11"/>
        <v>5.5395639880525493</v>
      </c>
      <c r="F20" s="14">
        <f t="shared" si="11"/>
        <v>3.0578250298261622</v>
      </c>
      <c r="G20" s="14">
        <f t="shared" si="11"/>
        <v>5.5417647248460611</v>
      </c>
      <c r="H20" s="14">
        <f t="shared" si="11"/>
        <v>7.9528099123065203</v>
      </c>
      <c r="I20" s="14">
        <f t="shared" si="11"/>
        <v>9.4146093644482676E-2</v>
      </c>
      <c r="J20" s="14">
        <f t="shared" si="11"/>
        <v>-3.6084265892666281</v>
      </c>
      <c r="K20" s="14">
        <f t="shared" si="11"/>
        <v>4.7203218396069531</v>
      </c>
      <c r="L20" s="14">
        <f t="shared" si="11"/>
        <v>4.2343697307856303</v>
      </c>
      <c r="M20" s="14">
        <f t="shared" si="11"/>
        <v>2.6037818832760138</v>
      </c>
      <c r="N20" s="14">
        <f t="shared" si="11"/>
        <v>-1.3154128612233649</v>
      </c>
      <c r="O20" s="14">
        <f t="shared" si="11"/>
        <v>2.0293085269680802</v>
      </c>
      <c r="P20" s="14">
        <f t="shared" si="11"/>
        <v>2.2047451727491136</v>
      </c>
      <c r="Q20" s="14">
        <f t="shared" si="11"/>
        <v>-2.7651144747396472</v>
      </c>
      <c r="R20" s="14">
        <f t="shared" si="11"/>
        <v>3.0113518807822572</v>
      </c>
      <c r="S20" s="14">
        <f t="shared" si="11"/>
        <v>8.9492004266040368</v>
      </c>
      <c r="T20" s="14"/>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dimension ref="A1:K13"/>
  <sheetViews>
    <sheetView workbookViewId="0">
      <selection activeCell="O29" sqref="O29"/>
    </sheetView>
  </sheetViews>
  <sheetFormatPr defaultRowHeight="15"/>
  <cols>
    <col min="1" max="1" width="51.5703125" customWidth="1"/>
    <col min="2" max="10" width="9.42578125" customWidth="1"/>
  </cols>
  <sheetData>
    <row r="1" spans="1:11">
      <c r="B1">
        <v>2011</v>
      </c>
      <c r="C1">
        <v>2012</v>
      </c>
      <c r="D1">
        <v>2013</v>
      </c>
      <c r="E1">
        <v>2014</v>
      </c>
      <c r="F1">
        <v>2015</v>
      </c>
      <c r="G1">
        <v>2016</v>
      </c>
      <c r="H1">
        <v>2017</v>
      </c>
      <c r="I1">
        <v>2018</v>
      </c>
      <c r="J1">
        <v>2019</v>
      </c>
      <c r="K1">
        <v>2020</v>
      </c>
    </row>
    <row r="2" spans="1:11">
      <c r="A2" s="3" t="s">
        <v>6</v>
      </c>
      <c r="B2" s="13">
        <f>'Entrate2011-2020'!$D219/1000000</f>
        <v>397920.86608245008</v>
      </c>
      <c r="C2" s="13">
        <f>'Entrate2011-2020'!$D195/1000000</f>
        <v>404223.45117245009</v>
      </c>
      <c r="D2" s="13">
        <f>'Entrate2011-2020'!$D171/1000000</f>
        <v>405343.11890640989</v>
      </c>
      <c r="E2" s="13">
        <f>'Entrate2011-2020'!$D147/1000000</f>
        <v>399719.60344530008</v>
      </c>
      <c r="F2" s="13">
        <f>'Entrate2011-2020'!$D123/1000000</f>
        <v>416797.0576458599</v>
      </c>
      <c r="G2" s="13">
        <f>'Entrate2011-2020'!$D99/1000000</f>
        <v>430133.79385237</v>
      </c>
      <c r="H2" s="13">
        <f>'Entrate2011-2020'!$D75/1000000</f>
        <v>436128.67348931992</v>
      </c>
      <c r="I2" s="13">
        <f>'Entrate2011-2020'!$D51/1000000</f>
        <v>444572.6816395598</v>
      </c>
      <c r="J2" s="13">
        <f>'Entrate2011-2020'!$D27/1000000</f>
        <v>454539.45084019005</v>
      </c>
      <c r="K2" s="13">
        <f>'Entrate2011-2020'!$D3/1000000</f>
        <v>425712.85303751018</v>
      </c>
    </row>
    <row r="3" spans="1:11">
      <c r="A3" s="3" t="s">
        <v>12</v>
      </c>
      <c r="B3" s="13">
        <f>'Entrate2011-2020'!$D225/1000000</f>
        <v>32084.896434659997</v>
      </c>
      <c r="C3" s="13">
        <f>'Entrate2011-2020'!$D201/1000000</f>
        <v>35956.15910081</v>
      </c>
      <c r="D3" s="13">
        <f>'Entrate2011-2020'!$D177/1000000</f>
        <v>49819.798967540009</v>
      </c>
      <c r="E3" s="13">
        <f>'Entrate2011-2020'!$D153/1000000</f>
        <v>48477.677235210009</v>
      </c>
      <c r="F3" s="13">
        <f>'Entrate2011-2020'!$D129/1000000</f>
        <v>48665.553133000001</v>
      </c>
      <c r="G3" s="13">
        <f>'Entrate2011-2020'!$D105/1000000</f>
        <v>56790.650991520029</v>
      </c>
      <c r="H3" s="13">
        <f>'Entrate2011-2020'!$D81/1000000</f>
        <v>56159.986162640009</v>
      </c>
      <c r="I3" s="13">
        <f>'Entrate2011-2020'!$D57/1000000</f>
        <v>56824.005678609967</v>
      </c>
      <c r="J3" s="13">
        <f>'Entrate2011-2020'!$D33/1000000</f>
        <v>57878.489971759947</v>
      </c>
      <c r="K3" s="13">
        <f>'Entrate2011-2020'!$D9/1000000</f>
        <v>56663.277652539982</v>
      </c>
    </row>
    <row r="4" spans="1:11">
      <c r="A4" s="3" t="s">
        <v>27</v>
      </c>
      <c r="B4" s="13">
        <f>'Entrate2011-2020'!$D233/1000000</f>
        <v>3235.4597146099995</v>
      </c>
      <c r="C4" s="13">
        <f>'Entrate2011-2020'!$D209/1000000</f>
        <v>7888.952967199999</v>
      </c>
      <c r="D4" s="13">
        <f>'Entrate2011-2020'!$D185/1000000</f>
        <v>3353.9618486800005</v>
      </c>
      <c r="E4" s="13">
        <f>'Entrate2011-2020'!$D161/1000000</f>
        <v>5424.7324851100002</v>
      </c>
      <c r="F4" s="13">
        <f>'Entrate2011-2020'!$D137/1000000</f>
        <v>8750.7963994699985</v>
      </c>
      <c r="G4" s="13">
        <f>'Entrate2011-2020'!$D113/1000000</f>
        <v>3756.4009367999993</v>
      </c>
      <c r="H4" s="13">
        <f>'Entrate2011-2020'!$D89/1000000</f>
        <v>2422.8374314499997</v>
      </c>
      <c r="I4" s="13">
        <f>'Entrate2011-2020'!$D65/1000000</f>
        <v>2115.1224562699999</v>
      </c>
      <c r="J4" s="13">
        <f>'Entrate2011-2020'!$D41/1000000</f>
        <v>2100.43735737</v>
      </c>
      <c r="K4" s="13">
        <f>'Entrate2011-2020'!$D17/1000000</f>
        <v>3741.6756729399999</v>
      </c>
    </row>
    <row r="5" spans="1:11">
      <c r="A5" s="3" t="s">
        <v>24</v>
      </c>
      <c r="B5" s="13">
        <f>'Entrate2011-2020'!$D237/1000000</f>
        <v>228422.12886558002</v>
      </c>
      <c r="C5" s="13">
        <f>'Entrate2011-2020'!$D213/1000000</f>
        <v>239783.64910937002</v>
      </c>
      <c r="D5" s="13">
        <f>'Entrate2011-2020'!$D189/1000000</f>
        <v>264846.99890536</v>
      </c>
      <c r="E5" s="13">
        <f>'Entrate2011-2020'!$D165/1000000</f>
        <v>289972.99133674998</v>
      </c>
      <c r="F5" s="13">
        <f>'Entrate2011-2020'!$D141/1000000</f>
        <v>259542.41691888002</v>
      </c>
      <c r="G5" s="13">
        <f>'Entrate2011-2020'!$D117/1000000</f>
        <v>264618.20909618004</v>
      </c>
      <c r="H5" s="13">
        <f>'Entrate2011-2020'!$D93/1000000</f>
        <v>281609.65794128005</v>
      </c>
      <c r="I5" s="13">
        <f>'Entrate2011-2020'!$D69/1000000</f>
        <v>249065.55928542002</v>
      </c>
      <c r="J5" s="13">
        <f>'Entrate2011-2020'!$D45/1000000</f>
        <v>260408.770239</v>
      </c>
      <c r="K5" s="13">
        <f>'Entrate2011-2020'!$D21/1000000</f>
        <v>374284.43264985998</v>
      </c>
    </row>
    <row r="6" spans="1:11">
      <c r="B6" s="14">
        <f t="shared" ref="B6:H6" si="0">SUM(B2:B5)</f>
        <v>661663.35109730018</v>
      </c>
      <c r="C6" s="14">
        <f t="shared" si="0"/>
        <v>687852.2123498302</v>
      </c>
      <c r="D6" s="14">
        <f t="shared" si="0"/>
        <v>723363.87862798991</v>
      </c>
      <c r="E6" s="14">
        <f t="shared" si="0"/>
        <v>743595.00450237002</v>
      </c>
      <c r="F6" s="14">
        <f t="shared" si="0"/>
        <v>733755.82409720984</v>
      </c>
      <c r="G6" s="14">
        <f t="shared" si="0"/>
        <v>755299.05487687001</v>
      </c>
      <c r="H6" s="14">
        <f t="shared" si="0"/>
        <v>776321.15502468997</v>
      </c>
      <c r="I6" s="14">
        <f>SUM(I2:I5)</f>
        <v>752577.36905985978</v>
      </c>
      <c r="J6" s="14">
        <f>SUM(J2:J5)</f>
        <v>774927.14840832003</v>
      </c>
      <c r="K6" s="14">
        <f>SUM(K2:K5)</f>
        <v>860402.23901285022</v>
      </c>
    </row>
    <row r="8" spans="1:11">
      <c r="B8">
        <v>2011</v>
      </c>
      <c r="C8">
        <v>2012</v>
      </c>
      <c r="D8">
        <v>2013</v>
      </c>
      <c r="E8">
        <v>2014</v>
      </c>
      <c r="F8">
        <v>2015</v>
      </c>
      <c r="G8">
        <v>2016</v>
      </c>
      <c r="H8">
        <v>2017</v>
      </c>
      <c r="I8">
        <v>2018</v>
      </c>
      <c r="J8">
        <v>2019</v>
      </c>
      <c r="K8">
        <v>2020</v>
      </c>
    </row>
    <row r="9" spans="1:11">
      <c r="A9" s="3" t="s">
        <v>6</v>
      </c>
      <c r="B9" s="13">
        <f t="shared" ref="B9:H9" si="1">B2/B$6*100</f>
        <v>60.139475070296619</v>
      </c>
      <c r="C9" s="13">
        <f t="shared" si="1"/>
        <v>58.766031992766024</v>
      </c>
      <c r="D9" s="13">
        <f t="shared" si="1"/>
        <v>56.035852892630942</v>
      </c>
      <c r="E9" s="13">
        <f t="shared" si="1"/>
        <v>53.755014628265442</v>
      </c>
      <c r="F9" s="13">
        <f t="shared" si="1"/>
        <v>56.803236711432433</v>
      </c>
      <c r="G9" s="13">
        <f t="shared" si="1"/>
        <v>56.948806049080922</v>
      </c>
      <c r="H9" s="13">
        <f t="shared" si="1"/>
        <v>56.17889847088469</v>
      </c>
      <c r="I9" s="13">
        <f t="shared" ref="I9:J13" si="2">I2/I$6*100</f>
        <v>59.073352444139019</v>
      </c>
      <c r="J9" s="13">
        <f t="shared" si="2"/>
        <v>58.655765483736388</v>
      </c>
      <c r="K9" s="13">
        <f t="shared" ref="K9" si="3">K2/K$6*100</f>
        <v>49.478352534964998</v>
      </c>
    </row>
    <row r="10" spans="1:11">
      <c r="A10" s="3" t="s">
        <v>12</v>
      </c>
      <c r="B10" s="13">
        <f t="shared" ref="B10:H13" si="4">B3/B$6*100</f>
        <v>4.849127034382442</v>
      </c>
      <c r="C10" s="13">
        <f t="shared" si="4"/>
        <v>5.2273087816316117</v>
      </c>
      <c r="D10" s="13">
        <f t="shared" si="4"/>
        <v>6.8872389732859789</v>
      </c>
      <c r="E10" s="13">
        <f t="shared" si="4"/>
        <v>6.5193656414693546</v>
      </c>
      <c r="F10" s="13">
        <f t="shared" si="4"/>
        <v>6.6323907129291371</v>
      </c>
      <c r="G10" s="13">
        <f t="shared" si="4"/>
        <v>7.5189622739271309</v>
      </c>
      <c r="H10" s="13">
        <f t="shared" si="4"/>
        <v>7.2341177100672862</v>
      </c>
      <c r="I10" s="13">
        <f t="shared" si="2"/>
        <v>7.5505865595714194</v>
      </c>
      <c r="J10" s="13">
        <f t="shared" si="2"/>
        <v>7.468894345828617</v>
      </c>
      <c r="K10" s="13">
        <f t="shared" ref="K10" si="5">K3/K$6*100</f>
        <v>6.5856729658851698</v>
      </c>
    </row>
    <row r="11" spans="1:11">
      <c r="A11" s="3" t="s">
        <v>27</v>
      </c>
      <c r="B11" s="13">
        <f t="shared" si="4"/>
        <v>0.4889888051445383</v>
      </c>
      <c r="C11" s="13">
        <f t="shared" si="4"/>
        <v>1.1468965027022124</v>
      </c>
      <c r="D11" s="13">
        <f t="shared" si="4"/>
        <v>0.46366178181878354</v>
      </c>
      <c r="E11" s="13">
        <f t="shared" si="4"/>
        <v>0.72952782795257609</v>
      </c>
      <c r="F11" s="13">
        <f t="shared" si="4"/>
        <v>1.1926033309836694</v>
      </c>
      <c r="G11" s="13">
        <f t="shared" si="4"/>
        <v>0.4973395521344024</v>
      </c>
      <c r="H11" s="13">
        <f t="shared" si="4"/>
        <v>0.31209215616093111</v>
      </c>
      <c r="I11" s="13">
        <f t="shared" si="2"/>
        <v>0.28105049968646661</v>
      </c>
      <c r="J11" s="13">
        <f t="shared" si="2"/>
        <v>0.27104965436870332</v>
      </c>
      <c r="K11" s="13">
        <f t="shared" ref="K11" si="6">K4/K$6*100</f>
        <v>0.43487516690250244</v>
      </c>
    </row>
    <row r="12" spans="1:11">
      <c r="A12" s="3" t="s">
        <v>24</v>
      </c>
      <c r="B12" s="13">
        <f t="shared" si="4"/>
        <v>34.522409090176382</v>
      </c>
      <c r="C12" s="13">
        <f t="shared" si="4"/>
        <v>34.859762722900136</v>
      </c>
      <c r="D12" s="13">
        <f t="shared" si="4"/>
        <v>36.613246352264291</v>
      </c>
      <c r="E12" s="13">
        <f t="shared" si="4"/>
        <v>38.996091902312635</v>
      </c>
      <c r="F12" s="13">
        <f t="shared" si="4"/>
        <v>35.371769244654764</v>
      </c>
      <c r="G12" s="13">
        <f t="shared" si="4"/>
        <v>35.034892124857549</v>
      </c>
      <c r="H12" s="13">
        <f t="shared" si="4"/>
        <v>36.274891662887093</v>
      </c>
      <c r="I12" s="13">
        <f t="shared" si="2"/>
        <v>33.095010496603095</v>
      </c>
      <c r="J12" s="13">
        <f t="shared" si="2"/>
        <v>33.604290516066285</v>
      </c>
      <c r="K12" s="13">
        <f t="shared" ref="K12" si="7">K5/K$6*100</f>
        <v>43.501099332247321</v>
      </c>
    </row>
    <row r="13" spans="1:11">
      <c r="B13" s="14">
        <f t="shared" si="4"/>
        <v>100</v>
      </c>
      <c r="C13" s="14">
        <f t="shared" si="4"/>
        <v>100</v>
      </c>
      <c r="D13" s="14">
        <f t="shared" si="4"/>
        <v>100</v>
      </c>
      <c r="E13" s="14">
        <f t="shared" si="4"/>
        <v>100</v>
      </c>
      <c r="F13" s="14">
        <f t="shared" si="4"/>
        <v>100</v>
      </c>
      <c r="G13" s="14">
        <f t="shared" si="4"/>
        <v>100</v>
      </c>
      <c r="H13" s="14">
        <f t="shared" si="4"/>
        <v>100</v>
      </c>
      <c r="I13" s="14">
        <f t="shared" si="2"/>
        <v>100</v>
      </c>
      <c r="J13" s="14">
        <f t="shared" si="2"/>
        <v>100</v>
      </c>
      <c r="K13" s="14">
        <f t="shared" ref="K13" si="8">K6/K$6*100</f>
        <v>100</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dimension ref="A1:K13"/>
  <sheetViews>
    <sheetView showGridLines="0" workbookViewId="0">
      <selection activeCell="K9" sqref="K9"/>
    </sheetView>
  </sheetViews>
  <sheetFormatPr defaultRowHeight="15"/>
  <cols>
    <col min="1" max="1" width="66.7109375" bestFit="1" customWidth="1"/>
    <col min="2" max="11" width="5.7109375" customWidth="1"/>
  </cols>
  <sheetData>
    <row r="1" spans="1:11">
      <c r="A1" s="15"/>
      <c r="B1" s="19">
        <v>2011</v>
      </c>
      <c r="C1" s="19">
        <v>2012</v>
      </c>
      <c r="D1" s="19">
        <v>2013</v>
      </c>
      <c r="E1" s="19">
        <v>2014</v>
      </c>
      <c r="F1" s="19">
        <v>2015</v>
      </c>
      <c r="G1" s="19">
        <v>2016</v>
      </c>
      <c r="H1" s="19">
        <v>2017</v>
      </c>
      <c r="I1" s="19">
        <v>2018</v>
      </c>
      <c r="J1" s="19">
        <v>2019</v>
      </c>
      <c r="K1" s="19">
        <v>2020</v>
      </c>
    </row>
    <row r="2" spans="1:11">
      <c r="A2" s="182" t="s">
        <v>831</v>
      </c>
      <c r="B2" s="182"/>
      <c r="C2" s="182"/>
      <c r="D2" s="182"/>
      <c r="E2" s="182"/>
      <c r="F2" s="182"/>
      <c r="G2" s="182"/>
      <c r="H2" s="182"/>
      <c r="I2" s="79"/>
      <c r="J2" s="79"/>
      <c r="K2" s="79"/>
    </row>
    <row r="3" spans="1:11">
      <c r="A3" s="122" t="s">
        <v>6</v>
      </c>
      <c r="B3" s="20">
        <f>'Entrate2011-2020'!$F$219</f>
        <v>100.10399491669757</v>
      </c>
      <c r="C3" s="20">
        <f>'Entrate2011-2020'!$F$195</f>
        <v>96.126041349806059</v>
      </c>
      <c r="D3" s="20">
        <f>'Entrate2011-2020'!$F$171</f>
        <v>98.906227316086543</v>
      </c>
      <c r="E3" s="20">
        <f>'Entrate2011-2020'!$F$147</f>
        <v>96.179048082130166</v>
      </c>
      <c r="F3" s="20">
        <f>'Entrate2011-2020'!$F$123</f>
        <v>99.799167423488683</v>
      </c>
      <c r="G3" s="20">
        <f>'Entrate2011-2020'!$F$99</f>
        <v>100.20905995635823</v>
      </c>
      <c r="H3" s="20">
        <f>'Entrate2011-2020'!$F$75</f>
        <v>98.876420262692776</v>
      </c>
      <c r="I3" s="20">
        <f>'Entrate2011-2020'!$F$51</f>
        <v>99.360654279256721</v>
      </c>
      <c r="J3" s="20">
        <f>'Entrate2011-2020'!$F$27</f>
        <v>101.6730390910453</v>
      </c>
      <c r="K3" s="20">
        <f>'Entrate2011-2020'!$F$3</f>
        <v>103.85581636732968</v>
      </c>
    </row>
    <row r="4" spans="1:11">
      <c r="A4" s="122" t="s">
        <v>12</v>
      </c>
      <c r="B4" s="20">
        <f>'Entrate2011-2020'!$F$225</f>
        <v>174.61936656174544</v>
      </c>
      <c r="C4" s="20">
        <f>'Entrate2011-2020'!$F$201</f>
        <v>142.76897384267332</v>
      </c>
      <c r="D4" s="20">
        <f>'Entrate2011-2020'!$F$177</f>
        <v>114.1520990035412</v>
      </c>
      <c r="E4" s="20">
        <f>'Entrate2011-2020'!$F$153</f>
        <v>115.76195404362528</v>
      </c>
      <c r="F4" s="20">
        <f>'Entrate2011-2020'!$F$129</f>
        <v>117.98171172606091</v>
      </c>
      <c r="G4" s="20">
        <f>'Entrate2011-2020'!$F$105</f>
        <v>112.8965926158845</v>
      </c>
      <c r="H4" s="20">
        <f>'Entrate2011-2020'!$F$81</f>
        <v>114.2448705855373</v>
      </c>
      <c r="I4" s="20">
        <f>'Entrate2011-2020'!$F$57</f>
        <v>114.23055815390491</v>
      </c>
      <c r="J4" s="20">
        <f>'Entrate2011-2020'!$F$33</f>
        <v>117.18774889880208</v>
      </c>
      <c r="K4" s="20">
        <f>'Entrate2011-2020'!$F$9</f>
        <v>120.57473868758262</v>
      </c>
    </row>
    <row r="5" spans="1:11">
      <c r="A5" s="122" t="s">
        <v>27</v>
      </c>
      <c r="B5" s="20">
        <f>'Entrate2011-2020'!$F$233</f>
        <v>98.777643030074501</v>
      </c>
      <c r="C5" s="20">
        <f>'Entrate2011-2020'!$F$209</f>
        <v>325.35364168534454</v>
      </c>
      <c r="D5" s="20">
        <f>'Entrate2011-2020'!$F$185</f>
        <v>90.947382534791032</v>
      </c>
      <c r="E5" s="20">
        <f>'Entrate2011-2020'!$F$161</f>
        <v>85.31518957187339</v>
      </c>
      <c r="F5" s="20">
        <f>'Entrate2011-2020'!$F$137</f>
        <v>86.480627689884287</v>
      </c>
      <c r="G5" s="20">
        <f>'Entrate2011-2020'!$F$113</f>
        <v>72.64161680381433</v>
      </c>
      <c r="H5" s="20">
        <f>'Entrate2011-2020'!$F$89</f>
        <v>80.963549303324271</v>
      </c>
      <c r="I5" s="20">
        <f>'Entrate2011-2020'!$F$65</f>
        <v>79.339798636158704</v>
      </c>
      <c r="J5" s="20">
        <f>'Entrate2011-2020'!$F$41</f>
        <v>75.050219834007322</v>
      </c>
      <c r="K5" s="20">
        <f>'Entrate2011-2020'!$F$17</f>
        <v>89.892364032100502</v>
      </c>
    </row>
    <row r="6" spans="1:11">
      <c r="A6" s="122" t="s">
        <v>24</v>
      </c>
      <c r="B6" s="20">
        <f>'Entrate2011-2020'!$F$237</f>
        <v>93.914769838475706</v>
      </c>
      <c r="C6" s="20">
        <f>'Entrate2011-2020'!$F$213</f>
        <v>89.917157984859415</v>
      </c>
      <c r="D6" s="20">
        <f>'Entrate2011-2020'!$F$189</f>
        <v>106.09495591244522</v>
      </c>
      <c r="E6" s="20">
        <f>'Entrate2011-2020'!$F$165</f>
        <v>99.75258882750056</v>
      </c>
      <c r="F6" s="20">
        <f>'Entrate2011-2020'!$F$141</f>
        <v>85.193196509071925</v>
      </c>
      <c r="G6" s="20">
        <f>'Entrate2011-2020'!$F$117</f>
        <v>102.52698782339102</v>
      </c>
      <c r="H6" s="20">
        <f>'Entrate2011-2020'!$F$93</f>
        <v>89.629022064282836</v>
      </c>
      <c r="I6" s="20">
        <f>'Entrate2011-2020'!$F$69</f>
        <v>90.913776585937413</v>
      </c>
      <c r="J6" s="20">
        <f>'Entrate2011-2020'!$F$45</f>
        <v>89.147243982085058</v>
      </c>
      <c r="K6" s="20">
        <f>'Entrate2011-2020'!$F$21</f>
        <v>70.642695173556362</v>
      </c>
    </row>
    <row r="7" spans="1:11">
      <c r="A7" s="18" t="s">
        <v>31</v>
      </c>
      <c r="B7" s="21">
        <f>'Entrate2011-2020'!$F240</f>
        <v>101.86066351949981</v>
      </c>
      <c r="C7" s="21">
        <f>'Entrate2011-2020'!$F216</f>
        <v>97.774193698536251</v>
      </c>
      <c r="D7" s="21">
        <f>'Entrate2011-2020'!$F192</f>
        <v>102.54879427510826</v>
      </c>
      <c r="E7" s="21">
        <f>'Entrate2011-2020'!$F168</f>
        <v>99.002104963925774</v>
      </c>
      <c r="F7" s="21">
        <f>'Entrate2011-2020'!$F144</f>
        <v>95.982817664702466</v>
      </c>
      <c r="G7" s="21">
        <f>'Entrate2011-2020'!$F120</f>
        <v>101.95631376962393</v>
      </c>
      <c r="H7" s="21">
        <f>'Entrate2011-2020'!$F96</f>
        <v>96.901698251139962</v>
      </c>
      <c r="I7" s="21">
        <f>'Entrate2011-2020'!$F72</f>
        <v>97.936315994070384</v>
      </c>
      <c r="J7" s="21">
        <f>'Entrate2011-2020'!$F48</f>
        <v>98.764680013568039</v>
      </c>
      <c r="K7" s="21">
        <f>'Entrate2011-2020'!$F24</f>
        <v>88.411489158643718</v>
      </c>
    </row>
    <row r="8" spans="1:11">
      <c r="A8" s="182" t="s">
        <v>832</v>
      </c>
      <c r="B8" s="182"/>
      <c r="C8" s="182"/>
      <c r="D8" s="182"/>
      <c r="E8" s="182"/>
      <c r="F8" s="182"/>
      <c r="G8" s="182"/>
      <c r="H8" s="182"/>
      <c r="I8" s="79"/>
      <c r="J8" s="79"/>
      <c r="K8" s="79"/>
    </row>
    <row r="9" spans="1:11">
      <c r="A9" s="122" t="s">
        <v>6</v>
      </c>
      <c r="B9" s="20">
        <f>'Entrate2011-2020'!$G$219</f>
        <v>87.893435013998783</v>
      </c>
      <c r="C9" s="20">
        <f>'Entrate2011-2020'!$G$195</f>
        <v>87.160587001416573</v>
      </c>
      <c r="D9" s="20">
        <f>'Entrate2011-2020'!$G$171</f>
        <v>87.192239112500232</v>
      </c>
      <c r="E9" s="20">
        <f>'Entrate2011-2020'!$G$147</f>
        <v>86.847719606564638</v>
      </c>
      <c r="F9" s="20">
        <f>'Entrate2011-2020'!$G$123</f>
        <v>87.346289377354282</v>
      </c>
      <c r="G9" s="20">
        <f>'Entrate2011-2020'!$G$99</f>
        <v>87.998868503583253</v>
      </c>
      <c r="H9" s="20">
        <f>'Entrate2011-2020'!$G$75</f>
        <v>88.749095461172772</v>
      </c>
      <c r="I9" s="20">
        <f>'Entrate2011-2020'!$G$51</f>
        <v>88.683895798494888</v>
      </c>
      <c r="J9" s="20">
        <f>'Entrate2011-2020'!$G$27</f>
        <v>88.433563466580026</v>
      </c>
      <c r="K9" s="20">
        <f>'Entrate2011-2020'!$G$3</f>
        <v>88.547313117548526</v>
      </c>
    </row>
    <row r="10" spans="1:11">
      <c r="A10" s="122" t="s">
        <v>12</v>
      </c>
      <c r="B10" s="20">
        <f>'Entrate2011-2020'!$G$225</f>
        <v>48.837016460048716</v>
      </c>
      <c r="C10" s="20">
        <f>'Entrate2011-2020'!$G$201</f>
        <v>48.539735473137348</v>
      </c>
      <c r="D10" s="20">
        <f>'Entrate2011-2020'!$G$177</f>
        <v>58.156229753506054</v>
      </c>
      <c r="E10" s="20">
        <f>'Entrate2011-2020'!$G$153</f>
        <v>57.446536867772302</v>
      </c>
      <c r="F10" s="20">
        <f>'Entrate2011-2020'!$G$129</f>
        <v>58.210405653279565</v>
      </c>
      <c r="G10" s="20">
        <f>'Entrate2011-2020'!$G$105</f>
        <v>64.031339298090288</v>
      </c>
      <c r="H10" s="20">
        <f>'Entrate2011-2020'!$G$81</f>
        <v>63.043359830357517</v>
      </c>
      <c r="I10" s="20">
        <f>'Entrate2011-2020'!$G$57</f>
        <v>64.491562238495391</v>
      </c>
      <c r="J10" s="20">
        <f>'Entrate2011-2020'!$G$33</f>
        <v>64.695602919836119</v>
      </c>
      <c r="K10" s="20">
        <f>'Entrate2011-2020'!$G$9</f>
        <v>66.920465632862403</v>
      </c>
    </row>
    <row r="11" spans="1:11">
      <c r="A11" s="122" t="s">
        <v>27</v>
      </c>
      <c r="B11" s="20">
        <f>'Entrate2011-2020'!$G$233</f>
        <v>97.646227716086216</v>
      </c>
      <c r="C11" s="20">
        <f>'Entrate2011-2020'!$G$209</f>
        <v>99.273089290504686</v>
      </c>
      <c r="D11" s="20">
        <f>'Entrate2011-2020'!$G$185</f>
        <v>97.442508576750825</v>
      </c>
      <c r="E11" s="20">
        <f>'Entrate2011-2020'!$G$161</f>
        <v>97.81799034165617</v>
      </c>
      <c r="F11" s="20">
        <f>'Entrate2011-2020'!$G$137</f>
        <v>99.610111381759225</v>
      </c>
      <c r="G11" s="20">
        <f>'Entrate2011-2020'!$G$113</f>
        <v>98.120408799694772</v>
      </c>
      <c r="H11" s="20">
        <f>'Entrate2011-2020'!$G$89</f>
        <v>97.888187827588112</v>
      </c>
      <c r="I11" s="20">
        <f>'Entrate2011-2020'!$G$65</f>
        <v>96.120842616738784</v>
      </c>
      <c r="J11" s="20">
        <f>'Entrate2011-2020'!$G$41</f>
        <v>98.538335843288763</v>
      </c>
      <c r="K11" s="20">
        <f>'Entrate2011-2020'!$G$17</f>
        <v>99.488976618895521</v>
      </c>
    </row>
    <row r="12" spans="1:11">
      <c r="A12" s="122" t="s">
        <v>24</v>
      </c>
      <c r="B12" s="20">
        <f>'Entrate2011-2020'!$G$237</f>
        <v>100</v>
      </c>
      <c r="C12" s="20">
        <f>'Entrate2011-2020'!$G$213</f>
        <v>100</v>
      </c>
      <c r="D12" s="20">
        <f>'Entrate2011-2020'!$G$189</f>
        <v>100</v>
      </c>
      <c r="E12" s="20">
        <f>'Entrate2011-2020'!$G$165</f>
        <v>100</v>
      </c>
      <c r="F12" s="20">
        <f>'Entrate2011-2020'!$G$141</f>
        <v>100</v>
      </c>
      <c r="G12" s="20">
        <f>'Entrate2011-2020'!$G$117</f>
        <v>100</v>
      </c>
      <c r="H12" s="20">
        <f>'Entrate2011-2020'!$G$93</f>
        <v>100</v>
      </c>
      <c r="I12" s="20">
        <f>'Entrate2011-2020'!$G$69</f>
        <v>100</v>
      </c>
      <c r="J12" s="20">
        <f>'Entrate2011-2020'!$G$45</f>
        <v>100</v>
      </c>
      <c r="K12" s="20">
        <f>'Entrate2011-2020'!$G$21</f>
        <v>100</v>
      </c>
    </row>
    <row r="13" spans="1:11">
      <c r="A13" s="18" t="s">
        <v>31</v>
      </c>
      <c r="B13" s="21">
        <f>'Entrate2011-2020'!$G240</f>
        <v>88.202431082350259</v>
      </c>
      <c r="C13" s="21">
        <f>'Entrate2011-2020'!$G216</f>
        <v>87.56038159168385</v>
      </c>
      <c r="D13" s="21">
        <f>'Entrate2011-2020'!$G192</f>
        <v>88.340200531232725</v>
      </c>
      <c r="E13" s="21">
        <f>'Entrate2011-2020'!$G168</f>
        <v>88.506396122322641</v>
      </c>
      <c r="F13" s="21">
        <f>'Entrate2011-2020'!$G144</f>
        <v>88.49942042354435</v>
      </c>
      <c r="G13" s="21">
        <f>'Entrate2011-2020'!$G120</f>
        <v>89.285896370566277</v>
      </c>
      <c r="H13" s="21">
        <f>'Entrate2011-2020'!$G96</f>
        <v>89.791304897830386</v>
      </c>
      <c r="I13" s="21">
        <f>'Entrate2011-2020'!$G72</f>
        <v>89.5203783802706</v>
      </c>
      <c r="J13" s="21">
        <f>'Entrate2011-2020'!$G48</f>
        <v>89.484237967495233</v>
      </c>
      <c r="K13" s="21">
        <f>'Entrate2011-2020'!$G24</f>
        <v>91.193346375046218</v>
      </c>
    </row>
  </sheetData>
  <mergeCells count="2">
    <mergeCell ref="A2:H2"/>
    <mergeCell ref="A8:H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Q24"/>
  <sheetViews>
    <sheetView topLeftCell="D1" workbookViewId="0">
      <selection activeCell="H1" sqref="H1:N12"/>
    </sheetView>
  </sheetViews>
  <sheetFormatPr defaultRowHeight="15"/>
  <cols>
    <col min="2" max="2" width="16.7109375" customWidth="1"/>
    <col min="3" max="3" width="16.5703125" customWidth="1"/>
    <col min="4" max="4" width="15.28515625" bestFit="1" customWidth="1"/>
    <col min="5" max="5" width="16" bestFit="1" customWidth="1"/>
    <col min="6" max="7" width="15.28515625" bestFit="1" customWidth="1"/>
    <col min="9" max="10" width="15.28515625" bestFit="1" customWidth="1"/>
    <col min="11" max="13" width="15.28515625" customWidth="1"/>
    <col min="14" max="14" width="15.28515625" bestFit="1" customWidth="1"/>
  </cols>
  <sheetData>
    <row r="1" spans="1:17" ht="35.25" customHeight="1">
      <c r="A1" s="181" t="s">
        <v>38</v>
      </c>
      <c r="B1" s="76" t="s">
        <v>760</v>
      </c>
      <c r="C1" s="76" t="s">
        <v>761</v>
      </c>
      <c r="D1" s="76" t="s">
        <v>762</v>
      </c>
      <c r="E1" s="76" t="s">
        <v>824</v>
      </c>
      <c r="F1" s="76" t="s">
        <v>58</v>
      </c>
      <c r="G1" s="76" t="s">
        <v>825</v>
      </c>
      <c r="H1" s="181" t="s">
        <v>38</v>
      </c>
      <c r="I1" s="76" t="s">
        <v>826</v>
      </c>
      <c r="J1" s="76" t="s">
        <v>827</v>
      </c>
      <c r="K1" s="76" t="s">
        <v>828</v>
      </c>
      <c r="L1" s="76" t="s">
        <v>829</v>
      </c>
      <c r="M1" s="76" t="s">
        <v>830</v>
      </c>
      <c r="N1" s="76" t="s">
        <v>769</v>
      </c>
    </row>
    <row r="2" spans="1:17">
      <c r="A2" s="181"/>
      <c r="B2" s="74" t="s">
        <v>771</v>
      </c>
      <c r="C2" s="74" t="s">
        <v>772</v>
      </c>
      <c r="D2" s="75" t="s">
        <v>773</v>
      </c>
      <c r="E2" s="74" t="s">
        <v>774</v>
      </c>
      <c r="F2" s="74" t="s">
        <v>778</v>
      </c>
      <c r="G2" s="74" t="s">
        <v>775</v>
      </c>
      <c r="H2" s="181"/>
      <c r="I2" s="74" t="s">
        <v>776</v>
      </c>
      <c r="J2" s="74" t="s">
        <v>777</v>
      </c>
      <c r="K2" s="74" t="s">
        <v>779</v>
      </c>
      <c r="L2" s="74" t="s">
        <v>780</v>
      </c>
      <c r="M2" s="74" t="s">
        <v>781</v>
      </c>
      <c r="N2" s="74" t="s">
        <v>782</v>
      </c>
    </row>
    <row r="3" spans="1:17">
      <c r="A3" s="24">
        <v>2011</v>
      </c>
      <c r="B3" s="7">
        <v>736461458626</v>
      </c>
      <c r="C3" s="7">
        <v>757384466379</v>
      </c>
      <c r="D3" s="7">
        <v>229789633112.96991</v>
      </c>
      <c r="E3" s="7">
        <v>-83667692721.190033</v>
      </c>
      <c r="F3" s="7">
        <v>146121940391.77994</v>
      </c>
      <c r="G3" s="7">
        <v>750164528321.82983</v>
      </c>
      <c r="H3" s="24">
        <v>2011</v>
      </c>
      <c r="I3" s="7">
        <v>19416256604.859974</v>
      </c>
      <c r="J3" s="7">
        <v>661663351097.29993</v>
      </c>
      <c r="K3" s="7">
        <f>I3+J3</f>
        <v>681079607702.15991</v>
      </c>
      <c r="L3" s="7">
        <v>126705683786.91995</v>
      </c>
      <c r="M3" s="7">
        <v>88501177224.530045</v>
      </c>
      <c r="N3" s="7">
        <v>215206861011.45001</v>
      </c>
      <c r="O3" s="32">
        <f>K3/C3*100</f>
        <v>89.925214727251003</v>
      </c>
      <c r="P3" s="32">
        <f>K3/(F3+G3)*100</f>
        <v>75.989053888058322</v>
      </c>
      <c r="Q3" s="32">
        <f>I3/F3*100</f>
        <v>13.287707891642691</v>
      </c>
    </row>
    <row r="4" spans="1:17">
      <c r="A4" s="24">
        <v>2012</v>
      </c>
      <c r="B4" s="7">
        <v>803458130074</v>
      </c>
      <c r="C4" s="7">
        <v>826089614137.08008</v>
      </c>
      <c r="D4" s="7">
        <v>215206861011.44998</v>
      </c>
      <c r="E4" s="7">
        <v>-46042072169.420021</v>
      </c>
      <c r="F4" s="7">
        <v>169164788842.02985</v>
      </c>
      <c r="G4" s="7">
        <v>785574708385.18994</v>
      </c>
      <c r="H4" s="24">
        <v>2012</v>
      </c>
      <c r="I4" s="7">
        <v>23609655345.630035</v>
      </c>
      <c r="J4" s="7">
        <v>687852212349.83044</v>
      </c>
      <c r="K4" s="7">
        <f t="shared" ref="K4:K10" si="0">I4+J4</f>
        <v>711461867695.46045</v>
      </c>
      <c r="L4" s="7">
        <v>145555133496.40002</v>
      </c>
      <c r="M4" s="7">
        <v>97722496035.360001</v>
      </c>
      <c r="N4" s="7">
        <v>243277629531.75986</v>
      </c>
      <c r="O4" s="32">
        <f t="shared" ref="O4:O11" si="1">K4/C4*100</f>
        <v>86.124054281767243</v>
      </c>
      <c r="P4" s="32">
        <f t="shared" ref="P4:P11" si="2">K4/(F4+G4)*100</f>
        <v>74.518952003316855</v>
      </c>
      <c r="Q4" s="32">
        <f t="shared" ref="Q4:Q11" si="3">I4/F4*100</f>
        <v>13.956601434165652</v>
      </c>
    </row>
    <row r="5" spans="1:17">
      <c r="A5" s="24">
        <v>2013</v>
      </c>
      <c r="B5" s="7">
        <v>798487053736.63989</v>
      </c>
      <c r="C5" s="7">
        <v>817876475491.80005</v>
      </c>
      <c r="D5" s="7">
        <v>244119245946.23984</v>
      </c>
      <c r="E5" s="7">
        <v>-53322346703.989998</v>
      </c>
      <c r="F5" s="7">
        <v>190796899242.24991</v>
      </c>
      <c r="G5" s="7">
        <v>818838846049.7605</v>
      </c>
      <c r="H5" s="24">
        <v>2013</v>
      </c>
      <c r="I5" s="7">
        <v>25148144684.280029</v>
      </c>
      <c r="J5" s="7">
        <v>723363878627.98962</v>
      </c>
      <c r="K5" s="7">
        <f t="shared" si="0"/>
        <v>748512023312.26965</v>
      </c>
      <c r="L5" s="7">
        <v>165648754557.97018</v>
      </c>
      <c r="M5" s="7">
        <v>95474967421.769958</v>
      </c>
      <c r="N5" s="7">
        <v>261123721979.74002</v>
      </c>
      <c r="O5" s="32">
        <f t="shared" si="1"/>
        <v>91.518957414954301</v>
      </c>
      <c r="P5" s="32">
        <f t="shared" si="2"/>
        <v>74.136838637362473</v>
      </c>
      <c r="Q5" s="32">
        <f t="shared" si="3"/>
        <v>13.180583533671623</v>
      </c>
    </row>
    <row r="6" spans="1:17">
      <c r="A6" s="24">
        <v>2014</v>
      </c>
      <c r="B6" s="7">
        <v>848628040669</v>
      </c>
      <c r="C6" s="7">
        <v>866760239574</v>
      </c>
      <c r="D6" s="7">
        <v>261123721979.74005</v>
      </c>
      <c r="E6" s="7">
        <v>-117877988844.06992</v>
      </c>
      <c r="F6" s="7">
        <v>143245733135.6701</v>
      </c>
      <c r="G6" s="7">
        <v>840159623576.43066</v>
      </c>
      <c r="H6" s="24">
        <v>2014</v>
      </c>
      <c r="I6" s="7">
        <v>30683927534.470005</v>
      </c>
      <c r="J6" s="7">
        <v>743595004502.37</v>
      </c>
      <c r="K6" s="7">
        <f t="shared" si="0"/>
        <v>774278932036.83997</v>
      </c>
      <c r="L6" s="7">
        <v>112561805601.2</v>
      </c>
      <c r="M6" s="7">
        <v>96564619074.059937</v>
      </c>
      <c r="N6" s="7">
        <v>209126424675.26025</v>
      </c>
      <c r="O6" s="32">
        <f t="shared" si="1"/>
        <v>89.330231900967988</v>
      </c>
      <c r="P6" s="32">
        <f t="shared" si="2"/>
        <v>78.734463540604423</v>
      </c>
      <c r="Q6" s="32">
        <f t="shared" si="3"/>
        <v>21.420482734664645</v>
      </c>
    </row>
    <row r="7" spans="1:17">
      <c r="A7" s="24">
        <v>2015</v>
      </c>
      <c r="B7" s="7">
        <v>863808831628</v>
      </c>
      <c r="C7" s="7">
        <v>874724482614</v>
      </c>
      <c r="D7" s="7">
        <v>209126424675.26025</v>
      </c>
      <c r="E7" s="7">
        <v>-58445861187.050003</v>
      </c>
      <c r="F7" s="7">
        <v>150680563488.20987</v>
      </c>
      <c r="G7" s="7">
        <v>829108055833.09961</v>
      </c>
      <c r="H7" s="24">
        <v>2015</v>
      </c>
      <c r="I7" s="7">
        <v>37773252671.720085</v>
      </c>
      <c r="J7" s="7">
        <v>733755824097.21082</v>
      </c>
      <c r="K7" s="7">
        <f t="shared" si="0"/>
        <v>771529076768.93091</v>
      </c>
      <c r="L7" s="7">
        <v>112907310816.49004</v>
      </c>
      <c r="M7" s="7">
        <v>95352231735.890015</v>
      </c>
      <c r="N7" s="7">
        <v>208259542552.3801</v>
      </c>
      <c r="O7" s="32">
        <f t="shared" si="1"/>
        <v>88.202524578175385</v>
      </c>
      <c r="P7" s="32">
        <f t="shared" si="2"/>
        <v>78.744441561626004</v>
      </c>
      <c r="Q7" s="32">
        <f t="shared" si="3"/>
        <v>25.068430723432812</v>
      </c>
    </row>
    <row r="8" spans="1:17">
      <c r="A8" s="24">
        <v>2016</v>
      </c>
      <c r="B8" s="7">
        <v>829701648707.43994</v>
      </c>
      <c r="C8" s="7">
        <v>845294474485.43994</v>
      </c>
      <c r="D8" s="7">
        <v>208259542552.3801</v>
      </c>
      <c r="E8" s="7">
        <v>-55162184408.329994</v>
      </c>
      <c r="F8" s="7">
        <v>153097358144.05002</v>
      </c>
      <c r="G8" s="7">
        <v>845933216307.90027</v>
      </c>
      <c r="H8" s="24">
        <v>2016</v>
      </c>
      <c r="I8" s="7">
        <v>31493494840.290035</v>
      </c>
      <c r="J8" s="7">
        <v>755299054876.87122</v>
      </c>
      <c r="K8" s="7">
        <f t="shared" si="0"/>
        <v>786792549717.16125</v>
      </c>
      <c r="L8" s="7">
        <v>121603863303.75998</v>
      </c>
      <c r="M8" s="7">
        <v>90634161431.029984</v>
      </c>
      <c r="N8" s="7">
        <v>212238024734.79016</v>
      </c>
      <c r="O8" s="32">
        <f t="shared" si="1"/>
        <v>93.079107159207354</v>
      </c>
      <c r="P8" s="32">
        <f t="shared" si="2"/>
        <v>78.755602664991613</v>
      </c>
      <c r="Q8" s="32">
        <f t="shared" si="3"/>
        <v>20.570893725453875</v>
      </c>
    </row>
    <row r="9" spans="1:17">
      <c r="A9" s="24">
        <v>2017</v>
      </c>
      <c r="B9" s="7">
        <v>892227797513.30005</v>
      </c>
      <c r="C9" s="7">
        <v>910808531057.75</v>
      </c>
      <c r="D9" s="7">
        <v>212238024734.79019</v>
      </c>
      <c r="E9" s="7">
        <v>-62208735822.510017</v>
      </c>
      <c r="F9" s="7">
        <v>150029288912.28</v>
      </c>
      <c r="G9" s="7">
        <v>864583888059.13025</v>
      </c>
      <c r="H9" s="24">
        <v>2017</v>
      </c>
      <c r="I9" s="7">
        <v>34216248455.660027</v>
      </c>
      <c r="J9" s="7">
        <v>776321155024.69043</v>
      </c>
      <c r="K9" s="7">
        <f t="shared" si="0"/>
        <v>810537403480.35046</v>
      </c>
      <c r="L9" s="7">
        <v>115813040456.61996</v>
      </c>
      <c r="M9" s="7">
        <v>88262733034.440094</v>
      </c>
      <c r="N9" s="7">
        <v>204075773491.06</v>
      </c>
      <c r="O9" s="32">
        <f t="shared" si="1"/>
        <v>88.990976241630975</v>
      </c>
      <c r="P9" s="32">
        <f t="shared" si="2"/>
        <v>79.886347021411666</v>
      </c>
      <c r="Q9" s="32">
        <f t="shared" si="3"/>
        <v>22.80637914351896</v>
      </c>
    </row>
    <row r="10" spans="1:17">
      <c r="A10" s="24">
        <v>2018</v>
      </c>
      <c r="B10" s="7">
        <v>858391644908.34998</v>
      </c>
      <c r="C10" s="7">
        <v>875090081979.34998</v>
      </c>
      <c r="D10" s="7">
        <v>204075773491.06</v>
      </c>
      <c r="E10" s="7">
        <v>-46036884071.360008</v>
      </c>
      <c r="F10" s="7">
        <v>158038889419.69995</v>
      </c>
      <c r="G10" s="7">
        <v>840677153824.1405</v>
      </c>
      <c r="H10" s="24">
        <v>2018</v>
      </c>
      <c r="I10" s="7">
        <v>42198955871.699982</v>
      </c>
      <c r="J10" s="7">
        <v>752577369059.85962</v>
      </c>
      <c r="K10" s="7">
        <f t="shared" si="0"/>
        <v>794776324931.55957</v>
      </c>
      <c r="L10" s="7">
        <v>115839933547.99989</v>
      </c>
      <c r="M10" s="7">
        <v>88099784764.279938</v>
      </c>
      <c r="N10" s="7">
        <v>203939718312.28018</v>
      </c>
      <c r="O10" s="32">
        <f t="shared" si="1"/>
        <v>90.82222976791941</v>
      </c>
      <c r="P10" s="32">
        <f t="shared" si="2"/>
        <v>79.579809527252365</v>
      </c>
      <c r="Q10" s="32">
        <f t="shared" si="3"/>
        <v>26.701627698504804</v>
      </c>
    </row>
    <row r="11" spans="1:17">
      <c r="A11" s="24">
        <v>2019</v>
      </c>
      <c r="B11" s="7">
        <v>876824489269</v>
      </c>
      <c r="C11" s="7">
        <v>911662902740</v>
      </c>
      <c r="D11" s="7">
        <v>203939718312.28003</v>
      </c>
      <c r="E11" s="7">
        <v>-49228454158.800018</v>
      </c>
      <c r="F11" s="7">
        <v>154711264153.47998</v>
      </c>
      <c r="G11" s="7">
        <v>865992901107.13025</v>
      </c>
      <c r="H11" s="24">
        <v>2019</v>
      </c>
      <c r="I11" s="7">
        <v>29615975962.60001</v>
      </c>
      <c r="J11" s="7">
        <v>774927148408.32007</v>
      </c>
      <c r="K11" s="7">
        <f>I11+J11</f>
        <v>804543124370.92004</v>
      </c>
      <c r="L11" s="7">
        <f>F11-I11</f>
        <v>125095288190.87997</v>
      </c>
      <c r="M11" s="7">
        <f>G11-J11</f>
        <v>91065752698.810181</v>
      </c>
      <c r="N11" s="7">
        <f>L11+M11</f>
        <v>216161040889.69016</v>
      </c>
      <c r="O11" s="32">
        <f t="shared" si="1"/>
        <v>88.250067207173643</v>
      </c>
      <c r="P11" s="32">
        <f t="shared" si="2"/>
        <v>78.822361243671509</v>
      </c>
      <c r="Q11" s="32">
        <f t="shared" si="3"/>
        <v>19.142740591415333</v>
      </c>
    </row>
    <row r="12" spans="1:17">
      <c r="A12" s="24">
        <v>2020</v>
      </c>
      <c r="B12" s="7">
        <v>1067160332312</v>
      </c>
      <c r="C12" s="7">
        <v>1078711363272</v>
      </c>
      <c r="D12" s="7">
        <v>216161040889.68997</v>
      </c>
      <c r="E12" s="7">
        <v>-55364040991.990044</v>
      </c>
      <c r="F12" s="7">
        <v>160796999897.70001</v>
      </c>
      <c r="G12" s="7">
        <v>943492341507.36963</v>
      </c>
      <c r="H12" s="24">
        <v>2020</v>
      </c>
      <c r="I12" s="7">
        <v>32705203581.430012</v>
      </c>
      <c r="J12" s="7">
        <v>860402239012.84961</v>
      </c>
      <c r="K12" s="7">
        <v>893107442594.27954</v>
      </c>
      <c r="L12" s="7">
        <v>128091796316.26996</v>
      </c>
      <c r="M12" s="7">
        <v>83090102494.520004</v>
      </c>
      <c r="N12" s="7">
        <f>L12+M12</f>
        <v>211181898810.78998</v>
      </c>
      <c r="O12" s="32">
        <f t="shared" ref="O12" si="4">K12/C12*100</f>
        <v>82.793921803628962</v>
      </c>
      <c r="P12" s="32">
        <f t="shared" ref="P12" si="5">K12/(F12+G12)*100</f>
        <v>80.876216867031644</v>
      </c>
      <c r="Q12" s="32">
        <f t="shared" ref="Q12" si="6">I12/F12*100</f>
        <v>20.339436433663099</v>
      </c>
    </row>
    <row r="15" spans="1:17">
      <c r="L15" s="7"/>
      <c r="M15" s="7"/>
    </row>
    <row r="16" spans="1:17">
      <c r="L16" s="7"/>
      <c r="M16" s="7"/>
    </row>
    <row r="17" spans="12:13">
      <c r="L17" s="7"/>
      <c r="M17" s="7"/>
    </row>
    <row r="18" spans="12:13">
      <c r="L18" s="7"/>
      <c r="M18" s="7"/>
    </row>
    <row r="19" spans="12:13">
      <c r="L19" s="7"/>
      <c r="M19" s="7"/>
    </row>
    <row r="20" spans="12:13">
      <c r="L20" s="7"/>
      <c r="M20" s="7"/>
    </row>
    <row r="21" spans="12:13">
      <c r="L21" s="7"/>
      <c r="M21" s="7"/>
    </row>
    <row r="22" spans="12:13">
      <c r="L22" s="7"/>
      <c r="M22" s="7"/>
    </row>
    <row r="23" spans="12:13">
      <c r="L23" s="7"/>
      <c r="M23" s="7"/>
    </row>
    <row r="24" spans="12:13">
      <c r="L24" s="7"/>
      <c r="M24" s="7"/>
    </row>
  </sheetData>
  <mergeCells count="2">
    <mergeCell ref="A1:A2"/>
    <mergeCell ref="H1:H2"/>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J25"/>
  <sheetViews>
    <sheetView workbookViewId="0">
      <selection activeCell="C13" sqref="C13:C22"/>
    </sheetView>
  </sheetViews>
  <sheetFormatPr defaultRowHeight="15"/>
  <cols>
    <col min="2" max="8" width="17.28515625" customWidth="1"/>
    <col min="10" max="10" width="11.5703125" customWidth="1"/>
  </cols>
  <sheetData>
    <row r="1" spans="1:10" ht="45">
      <c r="A1" s="25" t="s">
        <v>33</v>
      </c>
      <c r="B1" s="16" t="s">
        <v>30</v>
      </c>
      <c r="C1" s="16" t="s">
        <v>28</v>
      </c>
      <c r="D1" s="16" t="s">
        <v>37</v>
      </c>
      <c r="E1" s="16" t="s">
        <v>34</v>
      </c>
      <c r="F1" s="16" t="s">
        <v>35</v>
      </c>
      <c r="G1" s="16" t="s">
        <v>36</v>
      </c>
      <c r="H1" s="16" t="s">
        <v>29</v>
      </c>
      <c r="J1" s="22" t="s">
        <v>32</v>
      </c>
    </row>
    <row r="2" spans="1:10">
      <c r="A2" s="27">
        <v>2000</v>
      </c>
      <c r="B2" s="26">
        <v>107974000000</v>
      </c>
      <c r="C2" s="26">
        <v>-16770000000</v>
      </c>
      <c r="D2" s="26">
        <f t="shared" ref="D2:D9" si="0">B2+C2</f>
        <v>91204000000</v>
      </c>
      <c r="E2" s="26">
        <v>12963000000</v>
      </c>
      <c r="F2" s="26">
        <f t="shared" ref="F2:F13" si="1">D2-E2</f>
        <v>78241000000</v>
      </c>
      <c r="G2" s="26">
        <v>34622000000</v>
      </c>
      <c r="H2" s="26">
        <f t="shared" ref="H2:H13" si="2">F2+G2</f>
        <v>112863000000</v>
      </c>
      <c r="J2" s="23">
        <f t="shared" ref="J2:J12" si="3">E2/D2*100</f>
        <v>14.213192403841937</v>
      </c>
    </row>
    <row r="3" spans="1:10">
      <c r="A3" s="27">
        <v>2001</v>
      </c>
      <c r="B3" s="26">
        <f t="shared" ref="B3:B12" si="4">H2</f>
        <v>112863000000</v>
      </c>
      <c r="C3" s="26">
        <v>-19286000000</v>
      </c>
      <c r="D3" s="26">
        <f t="shared" si="0"/>
        <v>93577000000</v>
      </c>
      <c r="E3" s="26">
        <v>15932000000</v>
      </c>
      <c r="F3" s="26">
        <f t="shared" si="1"/>
        <v>77645000000</v>
      </c>
      <c r="G3" s="26">
        <v>49078000000</v>
      </c>
      <c r="H3" s="26">
        <f t="shared" si="2"/>
        <v>126723000000</v>
      </c>
      <c r="J3" s="23">
        <f t="shared" si="3"/>
        <v>17.025551150389521</v>
      </c>
    </row>
    <row r="4" spans="1:10">
      <c r="A4" s="27">
        <v>2002</v>
      </c>
      <c r="B4" s="26">
        <f t="shared" si="4"/>
        <v>126723000000</v>
      </c>
      <c r="C4" s="26">
        <v>-34233000000</v>
      </c>
      <c r="D4" s="26">
        <f t="shared" si="0"/>
        <v>92490000000</v>
      </c>
      <c r="E4" s="26">
        <v>9932000000</v>
      </c>
      <c r="F4" s="26">
        <f t="shared" si="1"/>
        <v>82558000000</v>
      </c>
      <c r="G4" s="26">
        <v>34859000000</v>
      </c>
      <c r="H4" s="26">
        <f t="shared" si="2"/>
        <v>117417000000</v>
      </c>
      <c r="J4" s="23">
        <f t="shared" si="3"/>
        <v>10.738458211698562</v>
      </c>
    </row>
    <row r="5" spans="1:10">
      <c r="A5" s="27">
        <v>2003</v>
      </c>
      <c r="B5" s="26">
        <f t="shared" si="4"/>
        <v>117417000000</v>
      </c>
      <c r="C5" s="26">
        <v>-4344000000</v>
      </c>
      <c r="D5" s="26">
        <f t="shared" si="0"/>
        <v>113073000000</v>
      </c>
      <c r="E5" s="26">
        <v>16063000000</v>
      </c>
      <c r="F5" s="26">
        <f t="shared" si="1"/>
        <v>97010000000</v>
      </c>
      <c r="G5" s="26">
        <v>41541000000</v>
      </c>
      <c r="H5" s="26">
        <f t="shared" si="2"/>
        <v>138551000000</v>
      </c>
      <c r="J5" s="23">
        <f t="shared" si="3"/>
        <v>14.205867006270287</v>
      </c>
    </row>
    <row r="6" spans="1:10">
      <c r="A6" s="27">
        <v>2004</v>
      </c>
      <c r="B6" s="26">
        <f t="shared" si="4"/>
        <v>138551000000</v>
      </c>
      <c r="C6" s="26">
        <v>-40931000000</v>
      </c>
      <c r="D6" s="26">
        <f t="shared" si="0"/>
        <v>97620000000</v>
      </c>
      <c r="E6" s="26">
        <v>16100000000</v>
      </c>
      <c r="F6" s="26">
        <f t="shared" si="1"/>
        <v>81520000000</v>
      </c>
      <c r="G6" s="26">
        <v>35336000000</v>
      </c>
      <c r="H6" s="26">
        <f t="shared" si="2"/>
        <v>116856000000</v>
      </c>
      <c r="J6" s="23">
        <f t="shared" si="3"/>
        <v>16.492522024175376</v>
      </c>
    </row>
    <row r="7" spans="1:10">
      <c r="A7" s="27">
        <v>2005</v>
      </c>
      <c r="B7" s="26">
        <f t="shared" si="4"/>
        <v>116856000000</v>
      </c>
      <c r="C7" s="26">
        <v>6103000000</v>
      </c>
      <c r="D7" s="26">
        <f t="shared" si="0"/>
        <v>122959000000</v>
      </c>
      <c r="E7" s="26">
        <v>14296000000</v>
      </c>
      <c r="F7" s="26">
        <f t="shared" si="1"/>
        <v>108663000000</v>
      </c>
      <c r="G7" s="26">
        <v>42585000000</v>
      </c>
      <c r="H7" s="26">
        <f t="shared" si="2"/>
        <v>151248000000</v>
      </c>
      <c r="J7" s="23">
        <f t="shared" si="3"/>
        <v>11.626639774233688</v>
      </c>
    </row>
    <row r="8" spans="1:10">
      <c r="A8" s="27">
        <v>2006</v>
      </c>
      <c r="B8" s="26">
        <f t="shared" si="4"/>
        <v>151248000000</v>
      </c>
      <c r="C8" s="26">
        <v>-68553000000</v>
      </c>
      <c r="D8" s="26">
        <f t="shared" si="0"/>
        <v>82695000000</v>
      </c>
      <c r="E8" s="26">
        <v>12739000000</v>
      </c>
      <c r="F8" s="26">
        <f t="shared" si="1"/>
        <v>69956000000</v>
      </c>
      <c r="G8" s="26">
        <v>64493000000</v>
      </c>
      <c r="H8" s="26">
        <f t="shared" si="2"/>
        <v>134449000000</v>
      </c>
      <c r="J8" s="23">
        <f t="shared" si="3"/>
        <v>15.40480077392829</v>
      </c>
    </row>
    <row r="9" spans="1:10">
      <c r="A9" s="27">
        <v>2007</v>
      </c>
      <c r="B9" s="26">
        <f t="shared" si="4"/>
        <v>134449000000</v>
      </c>
      <c r="C9" s="26">
        <v>-39846000000</v>
      </c>
      <c r="D9" s="26">
        <f t="shared" si="0"/>
        <v>94603000000</v>
      </c>
      <c r="E9" s="26">
        <v>14563000000</v>
      </c>
      <c r="F9" s="26">
        <f t="shared" si="1"/>
        <v>80040000000</v>
      </c>
      <c r="G9" s="26">
        <v>63839000000</v>
      </c>
      <c r="H9" s="26">
        <f t="shared" si="2"/>
        <v>143879000000</v>
      </c>
      <c r="J9" s="23">
        <f t="shared" si="3"/>
        <v>15.393803579167681</v>
      </c>
    </row>
    <row r="10" spans="1:10">
      <c r="A10" s="27">
        <v>2008</v>
      </c>
      <c r="B10" s="26">
        <f t="shared" si="4"/>
        <v>143879000000</v>
      </c>
      <c r="C10" s="26">
        <v>-22410000000</v>
      </c>
      <c r="D10" s="26">
        <f>B10+C10</f>
        <v>121469000000</v>
      </c>
      <c r="E10" s="26">
        <v>17391000000</v>
      </c>
      <c r="F10" s="26">
        <f t="shared" si="1"/>
        <v>104078000000</v>
      </c>
      <c r="G10" s="26">
        <v>59774000000</v>
      </c>
      <c r="H10" s="26">
        <f t="shared" si="2"/>
        <v>163852000000</v>
      </c>
      <c r="J10" s="23">
        <f t="shared" si="3"/>
        <v>14.31723320353341</v>
      </c>
    </row>
    <row r="11" spans="1:10">
      <c r="A11" s="27">
        <v>2009</v>
      </c>
      <c r="B11" s="26">
        <f t="shared" si="4"/>
        <v>163852000000</v>
      </c>
      <c r="C11" s="26">
        <v>-20895000000</v>
      </c>
      <c r="D11" s="26">
        <f>B11+C11</f>
        <v>142957000000</v>
      </c>
      <c r="E11" s="26">
        <v>19745000000</v>
      </c>
      <c r="F11" s="26">
        <f t="shared" si="1"/>
        <v>123212000000</v>
      </c>
      <c r="G11" s="26">
        <v>71339000000</v>
      </c>
      <c r="H11" s="26">
        <f t="shared" si="2"/>
        <v>194551000000</v>
      </c>
      <c r="J11" s="23">
        <f t="shared" si="3"/>
        <v>13.811845519981533</v>
      </c>
    </row>
    <row r="12" spans="1:10">
      <c r="A12" s="27">
        <v>2010</v>
      </c>
      <c r="B12" s="26">
        <f t="shared" si="4"/>
        <v>194551000000</v>
      </c>
      <c r="C12" s="26">
        <v>-25945000000</v>
      </c>
      <c r="D12" s="26">
        <f>B12+C12</f>
        <v>168606000000</v>
      </c>
      <c r="E12" s="26">
        <v>17843000000</v>
      </c>
      <c r="F12" s="26">
        <f t="shared" si="1"/>
        <v>150763000000</v>
      </c>
      <c r="G12" s="26">
        <v>79027000000</v>
      </c>
      <c r="H12" s="26">
        <f t="shared" si="2"/>
        <v>229790000000</v>
      </c>
      <c r="J12" s="23">
        <f t="shared" si="3"/>
        <v>10.582660166304876</v>
      </c>
    </row>
    <row r="13" spans="1:10">
      <c r="A13" s="24">
        <v>2011</v>
      </c>
      <c r="B13" s="7">
        <v>229789633112.96991</v>
      </c>
      <c r="C13" s="7">
        <v>-83667692721.190033</v>
      </c>
      <c r="D13" s="7">
        <v>146121940391.77994</v>
      </c>
      <c r="E13" s="7">
        <v>19416256604.859974</v>
      </c>
      <c r="F13" s="7">
        <f t="shared" si="1"/>
        <v>126705683786.91997</v>
      </c>
      <c r="G13" s="7">
        <v>88501177224.529968</v>
      </c>
      <c r="H13" s="7">
        <f t="shared" si="2"/>
        <v>215206861011.44995</v>
      </c>
      <c r="J13" s="23">
        <f>E13/D13*100</f>
        <v>13.287707891642691</v>
      </c>
    </row>
    <row r="14" spans="1:10">
      <c r="A14" s="24">
        <v>2012</v>
      </c>
      <c r="B14" s="7">
        <v>215206861011.44998</v>
      </c>
      <c r="C14" s="7">
        <v>-46042072169.420021</v>
      </c>
      <c r="D14" s="7">
        <v>169164788842.02985</v>
      </c>
      <c r="E14" s="7">
        <v>23609655345.630035</v>
      </c>
      <c r="F14" s="7">
        <f t="shared" ref="F14:F19" si="5">D14-E14</f>
        <v>145555133496.39981</v>
      </c>
      <c r="G14" s="7">
        <v>97722496035.360001</v>
      </c>
      <c r="H14" s="7">
        <f t="shared" ref="H14:H19" si="6">F14+G14</f>
        <v>243277629531.75983</v>
      </c>
      <c r="J14" s="23">
        <f t="shared" ref="J14:J19" si="7">E14/D14*100</f>
        <v>13.956601434165652</v>
      </c>
    </row>
    <row r="15" spans="1:10">
      <c r="A15" s="24">
        <v>2013</v>
      </c>
      <c r="B15" s="7">
        <v>244119245946.23984</v>
      </c>
      <c r="C15" s="7">
        <v>-53322346703.989998</v>
      </c>
      <c r="D15" s="7">
        <v>190796899242.24991</v>
      </c>
      <c r="E15" s="7">
        <v>25148144684.280029</v>
      </c>
      <c r="F15" s="7">
        <f t="shared" si="5"/>
        <v>165648754557.96988</v>
      </c>
      <c r="G15" s="7">
        <v>95474967421.769943</v>
      </c>
      <c r="H15" s="7">
        <f t="shared" si="6"/>
        <v>261123721979.73981</v>
      </c>
      <c r="J15" s="23">
        <f t="shared" si="7"/>
        <v>13.180583533671623</v>
      </c>
    </row>
    <row r="16" spans="1:10">
      <c r="A16" s="24">
        <v>2014</v>
      </c>
      <c r="B16" s="7">
        <v>261123721979.74005</v>
      </c>
      <c r="C16" s="7">
        <v>-117877988844.06992</v>
      </c>
      <c r="D16" s="7">
        <v>143245733135.6701</v>
      </c>
      <c r="E16" s="7">
        <v>30683927534.470005</v>
      </c>
      <c r="F16" s="7">
        <f t="shared" si="5"/>
        <v>112561805601.2001</v>
      </c>
      <c r="G16" s="7">
        <v>96564619074.059952</v>
      </c>
      <c r="H16" s="7">
        <f t="shared" si="6"/>
        <v>209126424675.26007</v>
      </c>
      <c r="J16" s="23">
        <f t="shared" si="7"/>
        <v>21.420482734664645</v>
      </c>
    </row>
    <row r="17" spans="1:10">
      <c r="A17" s="24">
        <v>2015</v>
      </c>
      <c r="B17" s="7">
        <v>209126424675.26025</v>
      </c>
      <c r="C17" s="7">
        <v>-58445861187.050003</v>
      </c>
      <c r="D17" s="7">
        <v>150680563488.20987</v>
      </c>
      <c r="E17" s="7">
        <v>37773252671.720085</v>
      </c>
      <c r="F17" s="7">
        <f t="shared" si="5"/>
        <v>112907310816.48978</v>
      </c>
      <c r="G17" s="7">
        <v>95352231735.889923</v>
      </c>
      <c r="H17" s="7">
        <f t="shared" si="6"/>
        <v>208259542552.3797</v>
      </c>
      <c r="J17" s="23">
        <f t="shared" si="7"/>
        <v>25.068430723432812</v>
      </c>
    </row>
    <row r="18" spans="1:10">
      <c r="A18" s="24">
        <v>2016</v>
      </c>
      <c r="B18" s="7">
        <v>208259542552.3801</v>
      </c>
      <c r="C18" s="7">
        <v>-55162184408.329994</v>
      </c>
      <c r="D18" s="7">
        <v>153097358144.05002</v>
      </c>
      <c r="E18" s="7">
        <v>31493494840.290035</v>
      </c>
      <c r="F18" s="7">
        <f t="shared" si="5"/>
        <v>121603863303.75998</v>
      </c>
      <c r="G18" s="7">
        <v>90634161431.03009</v>
      </c>
      <c r="H18" s="7">
        <f t="shared" si="6"/>
        <v>212238024734.79007</v>
      </c>
      <c r="J18" s="23">
        <f t="shared" si="7"/>
        <v>20.570893725453875</v>
      </c>
    </row>
    <row r="19" spans="1:10">
      <c r="A19" s="83">
        <v>2017</v>
      </c>
      <c r="B19" s="84">
        <v>212238024734.79019</v>
      </c>
      <c r="C19" s="84">
        <v>-62208735822.510017</v>
      </c>
      <c r="D19" s="84">
        <v>150029288912.28</v>
      </c>
      <c r="E19" s="84">
        <v>34216248455.660027</v>
      </c>
      <c r="F19" s="84">
        <f t="shared" si="5"/>
        <v>115813040456.61996</v>
      </c>
      <c r="G19" s="84">
        <v>88262733034.439972</v>
      </c>
      <c r="H19" s="84">
        <f t="shared" si="6"/>
        <v>204075773491.05994</v>
      </c>
      <c r="J19" s="23">
        <f t="shared" si="7"/>
        <v>22.80637914351896</v>
      </c>
    </row>
    <row r="20" spans="1:10">
      <c r="A20" s="24">
        <v>2018</v>
      </c>
      <c r="B20" s="84">
        <v>204075773491.06</v>
      </c>
      <c r="C20" s="84">
        <v>-46036884071.360008</v>
      </c>
      <c r="D20" s="84">
        <v>158038889419.69995</v>
      </c>
      <c r="E20" s="84">
        <v>42198955871.699982</v>
      </c>
      <c r="F20" s="84">
        <f>D20-E20</f>
        <v>115839933547.99997</v>
      </c>
      <c r="G20" s="84">
        <v>88099784764.279938</v>
      </c>
      <c r="H20" s="84">
        <f>F20+G20</f>
        <v>203939718312.27991</v>
      </c>
      <c r="J20" s="23">
        <f>E20/D20*100</f>
        <v>26.701627698504804</v>
      </c>
    </row>
    <row r="21" spans="1:10">
      <c r="A21" s="83">
        <v>2019</v>
      </c>
      <c r="B21" s="84">
        <v>203939718312.28003</v>
      </c>
      <c r="C21" s="84">
        <v>-49228454158.800018</v>
      </c>
      <c r="D21" s="84">
        <v>154711264153.47998</v>
      </c>
      <c r="E21" s="84">
        <v>29615975962.60001</v>
      </c>
      <c r="F21" s="84">
        <f>D21-E21</f>
        <v>125095288190.87997</v>
      </c>
      <c r="G21" s="84">
        <v>91065752698.810181</v>
      </c>
      <c r="H21" s="84">
        <f>F21+G21</f>
        <v>216161040889.69016</v>
      </c>
      <c r="J21" s="23">
        <f>E21/D21*100</f>
        <v>19.142740591415333</v>
      </c>
    </row>
    <row r="22" spans="1:10">
      <c r="A22" s="117">
        <v>2020</v>
      </c>
      <c r="B22" s="17">
        <f>ciclo_annuale_E!D12</f>
        <v>216161040889.68997</v>
      </c>
      <c r="C22" s="17">
        <f>ciclo_annuale_E!E12</f>
        <v>-55364040991.990044</v>
      </c>
      <c r="D22" s="17">
        <f>ciclo_annuale_E!F12</f>
        <v>160796999897.70001</v>
      </c>
      <c r="E22" s="17">
        <f>ciclo_annuale_E!I12</f>
        <v>32705203581.430012</v>
      </c>
      <c r="F22" s="17">
        <f>D22-E22</f>
        <v>128091796316.27</v>
      </c>
      <c r="G22" s="17">
        <f>ciclo_annuale_E!M12</f>
        <v>83090102494.520004</v>
      </c>
      <c r="H22" s="17">
        <f>F22+G22</f>
        <v>211181898810.79001</v>
      </c>
      <c r="J22" s="23">
        <f>E22/D22*100</f>
        <v>20.339436433663099</v>
      </c>
    </row>
    <row r="24" spans="1:10">
      <c r="B24" s="84"/>
      <c r="C24" s="84"/>
      <c r="D24" s="84"/>
      <c r="E24" s="84"/>
      <c r="F24" s="84"/>
      <c r="G24" s="84"/>
      <c r="H24" s="84"/>
    </row>
    <row r="25" spans="1:10">
      <c r="B25" s="85"/>
      <c r="C25" s="85"/>
      <c r="D25" s="85"/>
      <c r="E25" s="85"/>
      <c r="F25" s="85"/>
      <c r="G25" s="84"/>
      <c r="H25" s="84"/>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L46"/>
  <sheetViews>
    <sheetView showGridLines="0" topLeftCell="B22" workbookViewId="0">
      <selection activeCell="L38" sqref="L38"/>
    </sheetView>
  </sheetViews>
  <sheetFormatPr defaultRowHeight="15"/>
  <cols>
    <col min="1" max="1" width="66.5703125" bestFit="1" customWidth="1"/>
    <col min="2" max="4" width="12.7109375" customWidth="1"/>
    <col min="5" max="5" width="13.28515625" customWidth="1"/>
    <col min="6" max="9" width="12.7109375" customWidth="1"/>
    <col min="10" max="10" width="14.42578125" customWidth="1"/>
    <col min="11" max="11" width="14.85546875" customWidth="1"/>
  </cols>
  <sheetData>
    <row r="1" spans="1:12" ht="18" customHeight="1">
      <c r="A1" s="15"/>
      <c r="B1" s="38">
        <v>2011</v>
      </c>
      <c r="C1" s="38">
        <v>2012</v>
      </c>
      <c r="D1" s="38">
        <v>2013</v>
      </c>
      <c r="E1" s="38">
        <v>2014</v>
      </c>
      <c r="F1" s="38">
        <v>2015</v>
      </c>
      <c r="G1" s="38">
        <v>2016</v>
      </c>
      <c r="H1" s="38">
        <v>2017</v>
      </c>
      <c r="I1" s="38">
        <v>2018</v>
      </c>
      <c r="J1" s="38">
        <v>2019</v>
      </c>
      <c r="K1" s="38">
        <v>2020</v>
      </c>
    </row>
    <row r="2" spans="1:12" ht="18" customHeight="1">
      <c r="A2" s="30" t="s">
        <v>6</v>
      </c>
      <c r="B2" s="34">
        <v>-24867083954.77002</v>
      </c>
      <c r="C2" s="34">
        <v>-24173078867.98</v>
      </c>
      <c r="D2" s="34">
        <v>-27433414871.700008</v>
      </c>
      <c r="E2" s="34">
        <v>-60162238636.820007</v>
      </c>
      <c r="F2" s="34">
        <v>-31679069197.580013</v>
      </c>
      <c r="G2" s="34">
        <v>-28625709694.780006</v>
      </c>
      <c r="H2" s="34">
        <v>-33905778024.799995</v>
      </c>
      <c r="I2" s="34">
        <v>-22580085296.280014</v>
      </c>
      <c r="J2" s="34">
        <v>-25710243908.12001</v>
      </c>
      <c r="K2" s="34">
        <v>-30707389254.540005</v>
      </c>
      <c r="L2" s="33"/>
    </row>
    <row r="3" spans="1:12" ht="18" customHeight="1">
      <c r="A3" s="86" t="s">
        <v>7</v>
      </c>
      <c r="B3" s="35">
        <v>-11777436506.770006</v>
      </c>
      <c r="C3" s="35">
        <v>-12054081115.939999</v>
      </c>
      <c r="D3" s="35">
        <v>-12263337558.270002</v>
      </c>
      <c r="E3" s="35">
        <v>-27204616139.09</v>
      </c>
      <c r="F3" s="35">
        <v>-11743024992.670002</v>
      </c>
      <c r="G3" s="35">
        <v>-12344189407.620008</v>
      </c>
      <c r="H3" s="35">
        <v>-11745204260.889997</v>
      </c>
      <c r="I3" s="35">
        <v>-9941423992.9399986</v>
      </c>
      <c r="J3" s="35">
        <v>-7988528847.6599998</v>
      </c>
      <c r="K3" s="35">
        <v>-11387566559.570004</v>
      </c>
      <c r="L3" s="32"/>
    </row>
    <row r="4" spans="1:12" ht="18" customHeight="1">
      <c r="A4" s="86" t="s">
        <v>8</v>
      </c>
      <c r="B4" s="35">
        <v>-11792289063.390011</v>
      </c>
      <c r="C4" s="35">
        <v>-12094896644.440001</v>
      </c>
      <c r="D4" s="35">
        <v>-13049077307.190002</v>
      </c>
      <c r="E4" s="35">
        <v>-32183702112.200012</v>
      </c>
      <c r="F4" s="35">
        <v>-19173150624.720013</v>
      </c>
      <c r="G4" s="35">
        <v>-15887892497.679998</v>
      </c>
      <c r="H4" s="35">
        <v>-17222354435.280003</v>
      </c>
      <c r="I4" s="35">
        <v>-12757123958.970011</v>
      </c>
      <c r="J4" s="35">
        <v>-16225393408.310009</v>
      </c>
      <c r="K4" s="35">
        <v>-19366096567.150002</v>
      </c>
      <c r="L4" s="32"/>
    </row>
    <row r="5" spans="1:12" ht="18" customHeight="1">
      <c r="A5" s="86" t="s">
        <v>9</v>
      </c>
      <c r="B5" s="35">
        <v>-407012111.21999985</v>
      </c>
      <c r="C5" s="35">
        <v>-24202109.750000026</v>
      </c>
      <c r="D5" s="35">
        <v>-2115209926.7700002</v>
      </c>
      <c r="E5" s="35">
        <v>-785487287.00999987</v>
      </c>
      <c r="F5" s="35">
        <v>-745703526.80000007</v>
      </c>
      <c r="G5" s="35">
        <v>-404883312.28000009</v>
      </c>
      <c r="H5" s="35">
        <v>-4937692300.829999</v>
      </c>
      <c r="I5" s="35">
        <v>118908737.66999996</v>
      </c>
      <c r="J5" s="35">
        <v>-1492656030.9699998</v>
      </c>
      <c r="K5" s="35">
        <v>45686005.189999998</v>
      </c>
      <c r="L5" s="32"/>
    </row>
    <row r="6" spans="1:12" ht="18" customHeight="1">
      <c r="A6" s="86" t="s">
        <v>10</v>
      </c>
      <c r="B6" s="35">
        <v>-891399922.82000005</v>
      </c>
      <c r="C6" s="35">
        <v>6117.42</v>
      </c>
      <c r="D6" s="35">
        <v>-2150329.59</v>
      </c>
      <c r="E6" s="35">
        <v>-11572.429999999998</v>
      </c>
      <c r="F6" s="35">
        <v>-2478833.38</v>
      </c>
      <c r="G6" s="35">
        <v>-1479127.54</v>
      </c>
      <c r="H6" s="35">
        <v>-1468956.01</v>
      </c>
      <c r="I6" s="35">
        <v>-1279924.5899999999</v>
      </c>
      <c r="J6" s="35">
        <v>-1753931.59</v>
      </c>
      <c r="K6" s="35">
        <v>-705898.23</v>
      </c>
      <c r="L6" s="32"/>
    </row>
    <row r="7" spans="1:12" ht="18" customHeight="1">
      <c r="A7" s="86" t="s">
        <v>11</v>
      </c>
      <c r="B7" s="35">
        <v>1053649.4300000002</v>
      </c>
      <c r="C7" s="35">
        <v>94884.729999999981</v>
      </c>
      <c r="D7" s="35">
        <v>-3639749.88</v>
      </c>
      <c r="E7" s="35">
        <v>11578473.91</v>
      </c>
      <c r="F7" s="35">
        <v>-14711220.010000002</v>
      </c>
      <c r="G7" s="35">
        <v>12734650.34</v>
      </c>
      <c r="H7" s="35">
        <v>941928.20999999985</v>
      </c>
      <c r="I7" s="35">
        <v>833842.54999999981</v>
      </c>
      <c r="J7" s="35">
        <v>-1911689.5900000089</v>
      </c>
      <c r="K7" s="35">
        <v>1293765.22</v>
      </c>
      <c r="L7" s="32"/>
    </row>
    <row r="8" spans="1:12" ht="18" customHeight="1">
      <c r="A8" s="30" t="s">
        <v>12</v>
      </c>
      <c r="B8" s="34">
        <v>-58796858065.360039</v>
      </c>
      <c r="C8" s="34">
        <v>-21870370511.149998</v>
      </c>
      <c r="D8" s="34">
        <v>-25889866574.139984</v>
      </c>
      <c r="E8" s="34">
        <v>-57711295928.909988</v>
      </c>
      <c r="F8" s="34">
        <v>-26767167260.610004</v>
      </c>
      <c r="G8" s="34">
        <v>-26530472848.129982</v>
      </c>
      <c r="H8" s="34">
        <v>-28298593510.530018</v>
      </c>
      <c r="I8" s="34">
        <v>-23450654226.529995</v>
      </c>
      <c r="J8" s="34">
        <v>-23516953703.600002</v>
      </c>
      <c r="K8" s="34">
        <v>-24637998899.960003</v>
      </c>
      <c r="L8" s="33"/>
    </row>
    <row r="9" spans="1:12" ht="18" customHeight="1">
      <c r="A9" s="86" t="s">
        <v>14</v>
      </c>
      <c r="B9" s="35">
        <v>2156140.4899999998</v>
      </c>
      <c r="C9" s="35">
        <v>2026566.6500000001</v>
      </c>
      <c r="D9" s="35">
        <v>21896307.300000001</v>
      </c>
      <c r="E9" s="35">
        <v>96581.539999999804</v>
      </c>
      <c r="F9" s="35">
        <v>-60542379.579999998</v>
      </c>
      <c r="G9" s="35">
        <v>-8099130.9399999995</v>
      </c>
      <c r="H9" s="35">
        <v>-8284625.9299999988</v>
      </c>
      <c r="I9" s="35">
        <v>-22643529.109999999</v>
      </c>
      <c r="J9" s="35">
        <v>-7984594.71</v>
      </c>
      <c r="K9" s="35">
        <v>12424450.83</v>
      </c>
      <c r="L9" s="32"/>
    </row>
    <row r="10" spans="1:12" ht="18" customHeight="1">
      <c r="A10" s="86" t="s">
        <v>15</v>
      </c>
      <c r="B10" s="35">
        <v>-4004497491.0800004</v>
      </c>
      <c r="C10" s="35">
        <v>-4026021840.6800017</v>
      </c>
      <c r="D10" s="35">
        <v>-4818089985.8999987</v>
      </c>
      <c r="E10" s="35">
        <v>-10734587767.179998</v>
      </c>
      <c r="F10" s="35">
        <v>-5213481415.670002</v>
      </c>
      <c r="G10" s="35">
        <v>-5103339657.8599997</v>
      </c>
      <c r="H10" s="35">
        <v>-5547644300.3100004</v>
      </c>
      <c r="I10" s="35">
        <v>-4479805201.1099968</v>
      </c>
      <c r="J10" s="35">
        <v>-4568907083.2099972</v>
      </c>
      <c r="K10" s="35">
        <v>-6593998989.7099972</v>
      </c>
      <c r="L10" s="32"/>
    </row>
    <row r="11" spans="1:12" ht="18" customHeight="1">
      <c r="A11" s="86" t="s">
        <v>16</v>
      </c>
      <c r="B11" s="35">
        <v>-4500249.47</v>
      </c>
      <c r="C11" s="35">
        <v>-8765348.1799999997</v>
      </c>
      <c r="D11" s="35">
        <v>-1670696.3800000001</v>
      </c>
      <c r="E11" s="35">
        <v>-7585754.5200000014</v>
      </c>
      <c r="F11" s="35">
        <v>-1268972.0600000003</v>
      </c>
      <c r="G11" s="35">
        <v>-5371519.71</v>
      </c>
      <c r="H11" s="35">
        <v>-3469672.4699999997</v>
      </c>
      <c r="I11" s="35">
        <v>12027188.99</v>
      </c>
      <c r="J11" s="35">
        <v>-10731948.399999997</v>
      </c>
      <c r="K11" s="35">
        <v>-20159250.489999998</v>
      </c>
      <c r="L11" s="32"/>
    </row>
    <row r="12" spans="1:12" ht="18" customHeight="1">
      <c r="A12" s="86" t="s">
        <v>13</v>
      </c>
      <c r="B12" s="35">
        <v>150.30000000000001</v>
      </c>
      <c r="C12" s="35">
        <v>0</v>
      </c>
      <c r="D12" s="35">
        <v>0</v>
      </c>
      <c r="E12" s="35">
        <v>0</v>
      </c>
      <c r="F12" s="35">
        <v>0</v>
      </c>
      <c r="G12" s="35">
        <v>0</v>
      </c>
      <c r="H12" s="35">
        <v>0</v>
      </c>
      <c r="I12" s="35">
        <v>436.37</v>
      </c>
      <c r="J12" s="35">
        <v>0</v>
      </c>
      <c r="K12" s="35">
        <v>0</v>
      </c>
      <c r="L12" s="32"/>
    </row>
    <row r="13" spans="1:12" ht="18" customHeight="1">
      <c r="A13" s="86" t="s">
        <v>17</v>
      </c>
      <c r="B13" s="35">
        <v>-1657925461.5699999</v>
      </c>
      <c r="C13" s="35">
        <v>-1856584462.8299999</v>
      </c>
      <c r="D13" s="35">
        <v>-2050227271.3799996</v>
      </c>
      <c r="E13" s="35">
        <v>-4688585939.8999987</v>
      </c>
      <c r="F13" s="35">
        <v>-2341122978.3000002</v>
      </c>
      <c r="G13" s="35">
        <v>-2363372887.5300002</v>
      </c>
      <c r="H13" s="35">
        <v>-2279962565.4499998</v>
      </c>
      <c r="I13" s="35">
        <v>-1922232665.4700003</v>
      </c>
      <c r="J13" s="35">
        <v>-1584524809.8399999</v>
      </c>
      <c r="K13" s="35">
        <v>-1705008909.6600006</v>
      </c>
      <c r="L13" s="32"/>
    </row>
    <row r="14" spans="1:12" ht="18" customHeight="1">
      <c r="A14" s="86" t="s">
        <v>18</v>
      </c>
      <c r="B14" s="35">
        <v>-53215193110.550034</v>
      </c>
      <c r="C14" s="35">
        <v>-15969116717.369997</v>
      </c>
      <c r="D14" s="35">
        <v>-19000777898.199986</v>
      </c>
      <c r="E14" s="35">
        <v>-42259899936.819992</v>
      </c>
      <c r="F14" s="35">
        <v>-19096015234.410004</v>
      </c>
      <c r="G14" s="35">
        <v>-19043015470.239983</v>
      </c>
      <c r="H14" s="35">
        <v>-20437455820.20002</v>
      </c>
      <c r="I14" s="35">
        <v>-17021177521.089998</v>
      </c>
      <c r="J14" s="35">
        <v>-17256850617.490005</v>
      </c>
      <c r="K14" s="35">
        <v>-16264204847.360004</v>
      </c>
      <c r="L14" s="32"/>
    </row>
    <row r="15" spans="1:12" ht="18" customHeight="1">
      <c r="A15" s="86" t="s">
        <v>19</v>
      </c>
      <c r="B15" s="35">
        <v>83101956.519999996</v>
      </c>
      <c r="C15" s="35">
        <v>-11908708.739999998</v>
      </c>
      <c r="D15" s="35">
        <v>-40997029.579999998</v>
      </c>
      <c r="E15" s="35">
        <v>-20733112.029999997</v>
      </c>
      <c r="F15" s="35">
        <v>-54736280.590000004</v>
      </c>
      <c r="G15" s="35">
        <v>-7274181.8499999996</v>
      </c>
      <c r="H15" s="35">
        <v>-21776526.169999998</v>
      </c>
      <c r="I15" s="35">
        <v>-16822935.109999999</v>
      </c>
      <c r="J15" s="35">
        <v>-87954649.950000018</v>
      </c>
      <c r="K15" s="35">
        <v>-67051353.57</v>
      </c>
      <c r="L15" s="32"/>
    </row>
    <row r="16" spans="1:12" ht="18" customHeight="1">
      <c r="A16" s="30" t="s">
        <v>42</v>
      </c>
      <c r="B16" s="34">
        <v>-3750701.0600000005</v>
      </c>
      <c r="C16" s="34">
        <v>1377209.71</v>
      </c>
      <c r="D16" s="34">
        <v>934741.85</v>
      </c>
      <c r="E16" s="34">
        <v>-4454278.34</v>
      </c>
      <c r="F16" s="34">
        <v>375271.14</v>
      </c>
      <c r="G16" s="34">
        <v>-6001865.419999999</v>
      </c>
      <c r="H16" s="34">
        <v>-4364287.18</v>
      </c>
      <c r="I16" s="34">
        <v>-6144548.5499999998</v>
      </c>
      <c r="J16" s="34">
        <v>-1256547.0800000238</v>
      </c>
      <c r="K16" s="34">
        <v>-18652837.489999998</v>
      </c>
      <c r="L16" s="33"/>
    </row>
    <row r="17" spans="1:12" ht="18" customHeight="1">
      <c r="A17" s="87" t="s">
        <v>21</v>
      </c>
      <c r="B17" s="35">
        <v>-3497479.9300000006</v>
      </c>
      <c r="C17" s="35">
        <v>1353904.2</v>
      </c>
      <c r="D17" s="35">
        <v>189198.34</v>
      </c>
      <c r="E17" s="35">
        <v>140104.75</v>
      </c>
      <c r="F17" s="35">
        <v>9318.85</v>
      </c>
      <c r="G17" s="35">
        <v>11034.939999999999</v>
      </c>
      <c r="H17" s="35">
        <v>-2890.75</v>
      </c>
      <c r="I17" s="35">
        <v>1558.17</v>
      </c>
      <c r="J17" s="35">
        <v>3133468.77</v>
      </c>
      <c r="K17" s="35">
        <v>234506.61</v>
      </c>
      <c r="L17" s="32"/>
    </row>
    <row r="18" spans="1:12" ht="18" customHeight="1">
      <c r="A18" s="87" t="s">
        <v>22</v>
      </c>
      <c r="B18" s="35">
        <v>0</v>
      </c>
      <c r="C18" s="35">
        <v>0</v>
      </c>
      <c r="D18" s="35">
        <v>0</v>
      </c>
      <c r="E18" s="35">
        <v>0</v>
      </c>
      <c r="F18" s="35">
        <v>0</v>
      </c>
      <c r="G18" s="35">
        <v>0</v>
      </c>
      <c r="H18" s="35">
        <v>0</v>
      </c>
      <c r="I18" s="35">
        <v>0</v>
      </c>
      <c r="J18" s="35">
        <v>0</v>
      </c>
      <c r="K18" s="35">
        <v>0</v>
      </c>
      <c r="L18" s="32"/>
    </row>
    <row r="19" spans="1:12" ht="18" customHeight="1">
      <c r="A19" s="87" t="s">
        <v>23</v>
      </c>
      <c r="B19" s="35">
        <v>-253221.13</v>
      </c>
      <c r="C19" s="35">
        <v>23305.509999999995</v>
      </c>
      <c r="D19" s="35">
        <v>745543.51</v>
      </c>
      <c r="E19" s="35">
        <v>-4594383.09</v>
      </c>
      <c r="F19" s="35">
        <v>365952.29000000004</v>
      </c>
      <c r="G19" s="35">
        <v>-6012900.3599999994</v>
      </c>
      <c r="H19" s="35">
        <v>-4361396.43</v>
      </c>
      <c r="I19" s="35">
        <v>-6146106.7199999997</v>
      </c>
      <c r="J19" s="35">
        <v>-4390015.8500000238</v>
      </c>
      <c r="K19" s="35">
        <v>-18887344.099999998</v>
      </c>
      <c r="L19" s="32"/>
    </row>
    <row r="20" spans="1:12" ht="18" customHeight="1">
      <c r="A20" s="30" t="s">
        <v>24</v>
      </c>
      <c r="B20" s="34">
        <v>0</v>
      </c>
      <c r="C20" s="34">
        <v>0</v>
      </c>
      <c r="D20" s="34">
        <v>0</v>
      </c>
      <c r="E20" s="34">
        <v>0</v>
      </c>
      <c r="F20" s="34">
        <v>0</v>
      </c>
      <c r="G20" s="34">
        <v>0</v>
      </c>
      <c r="H20" s="34">
        <v>0</v>
      </c>
      <c r="I20" s="34">
        <v>0</v>
      </c>
      <c r="J20" s="34">
        <v>0</v>
      </c>
      <c r="K20" s="34">
        <v>0</v>
      </c>
      <c r="L20" s="33"/>
    </row>
    <row r="21" spans="1:12" ht="18" customHeight="1">
      <c r="A21" s="86" t="s">
        <v>25</v>
      </c>
      <c r="B21" s="36">
        <v>0</v>
      </c>
      <c r="C21" s="36">
        <v>0</v>
      </c>
      <c r="D21" s="36">
        <v>0</v>
      </c>
      <c r="E21" s="36">
        <v>0</v>
      </c>
      <c r="F21" s="36">
        <v>0</v>
      </c>
      <c r="G21" s="36">
        <v>0</v>
      </c>
      <c r="H21" s="36">
        <v>0</v>
      </c>
      <c r="I21" s="36">
        <v>0</v>
      </c>
      <c r="J21" s="36">
        <v>0</v>
      </c>
      <c r="K21" s="36">
        <v>0</v>
      </c>
      <c r="L21" s="32"/>
    </row>
    <row r="22" spans="1:12" ht="18" customHeight="1">
      <c r="A22" s="31" t="s">
        <v>31</v>
      </c>
      <c r="B22" s="37">
        <f>B2+B8+B16+B20</f>
        <v>-83667692721.190063</v>
      </c>
      <c r="C22" s="37">
        <f t="shared" ref="C22:H22" si="0">C2+C8+C16+C20</f>
        <v>-46042072169.419998</v>
      </c>
      <c r="D22" s="37">
        <f t="shared" si="0"/>
        <v>-53322346703.989998</v>
      </c>
      <c r="E22" s="37">
        <f t="shared" si="0"/>
        <v>-117877988844.06999</v>
      </c>
      <c r="F22" s="37">
        <f t="shared" si="0"/>
        <v>-58445861187.050018</v>
      </c>
      <c r="G22" s="37">
        <f t="shared" si="0"/>
        <v>-55162184408.329987</v>
      </c>
      <c r="H22" s="37">
        <f t="shared" si="0"/>
        <v>-62208735822.510017</v>
      </c>
      <c r="I22" s="37">
        <v>-46036884071.360016</v>
      </c>
      <c r="J22" s="37">
        <v>-49228454158.800018</v>
      </c>
      <c r="K22" s="37">
        <v>-55364040991.990005</v>
      </c>
      <c r="L22" s="32"/>
    </row>
    <row r="25" spans="1:12" ht="18" customHeight="1">
      <c r="A25" s="15"/>
      <c r="B25" s="38">
        <v>2011</v>
      </c>
      <c r="C25" s="38">
        <v>2012</v>
      </c>
      <c r="D25" s="38">
        <v>2013</v>
      </c>
      <c r="E25" s="38">
        <v>2014</v>
      </c>
      <c r="F25" s="38">
        <v>2015</v>
      </c>
      <c r="G25" s="38">
        <v>2016</v>
      </c>
      <c r="H25" s="38">
        <v>2017</v>
      </c>
      <c r="I25" s="38">
        <v>2018</v>
      </c>
      <c r="J25" s="38">
        <v>2019</v>
      </c>
      <c r="K25" s="38">
        <v>2020</v>
      </c>
    </row>
    <row r="26" spans="1:12" ht="18" customHeight="1">
      <c r="A26" s="30" t="s">
        <v>6</v>
      </c>
      <c r="B26" s="34">
        <f>B2/1000</f>
        <v>-24867083.954770021</v>
      </c>
      <c r="C26" s="34">
        <f t="shared" ref="C26:J26" si="1">C2/1000</f>
        <v>-24173078.86798</v>
      </c>
      <c r="D26" s="34">
        <f t="shared" si="1"/>
        <v>-27433414.871700007</v>
      </c>
      <c r="E26" s="34">
        <f t="shared" si="1"/>
        <v>-60162238.636820011</v>
      </c>
      <c r="F26" s="34">
        <f t="shared" si="1"/>
        <v>-31679069.197580013</v>
      </c>
      <c r="G26" s="34">
        <f t="shared" si="1"/>
        <v>-28625709.694780007</v>
      </c>
      <c r="H26" s="34">
        <f t="shared" si="1"/>
        <v>-33905778.024799995</v>
      </c>
      <c r="I26" s="34">
        <f t="shared" si="1"/>
        <v>-22580085.296280015</v>
      </c>
      <c r="J26" s="34">
        <f t="shared" si="1"/>
        <v>-25710243.90812001</v>
      </c>
      <c r="K26" s="34">
        <f t="shared" ref="K26" si="2">K2/1000</f>
        <v>-30707389.254540004</v>
      </c>
      <c r="L26" s="33">
        <f>K26/K$46*100</f>
        <v>55.464501333966396</v>
      </c>
    </row>
    <row r="27" spans="1:12" ht="18" customHeight="1">
      <c r="A27" s="86" t="s">
        <v>7</v>
      </c>
      <c r="B27" s="35">
        <f t="shared" ref="B27:J27" si="3">B3/1000</f>
        <v>-11777436.506770005</v>
      </c>
      <c r="C27" s="35">
        <f t="shared" si="3"/>
        <v>-12054081.115939999</v>
      </c>
      <c r="D27" s="35">
        <f t="shared" si="3"/>
        <v>-12263337.558270002</v>
      </c>
      <c r="E27" s="35">
        <f t="shared" si="3"/>
        <v>-27204616.139090002</v>
      </c>
      <c r="F27" s="35">
        <f t="shared" si="3"/>
        <v>-11743024.992670001</v>
      </c>
      <c r="G27" s="35">
        <f t="shared" si="3"/>
        <v>-12344189.407620009</v>
      </c>
      <c r="H27" s="35">
        <f t="shared" si="3"/>
        <v>-11745204.260889998</v>
      </c>
      <c r="I27" s="35">
        <f t="shared" si="3"/>
        <v>-9941423.9929399993</v>
      </c>
      <c r="J27" s="35">
        <f t="shared" si="3"/>
        <v>-7988528.8476599995</v>
      </c>
      <c r="K27" s="35">
        <f t="shared" ref="K27" si="4">K3/1000</f>
        <v>-11387566.559570003</v>
      </c>
      <c r="L27" s="32">
        <f t="shared" ref="L27:L46" si="5">K27/K$46*100</f>
        <v>20.568524904490879</v>
      </c>
    </row>
    <row r="28" spans="1:12" ht="18" customHeight="1">
      <c r="A28" s="86" t="s">
        <v>8</v>
      </c>
      <c r="B28" s="35">
        <f t="shared" ref="B28:J28" si="6">B4/1000</f>
        <v>-11792289.063390011</v>
      </c>
      <c r="C28" s="35">
        <f t="shared" si="6"/>
        <v>-12094896.644440001</v>
      </c>
      <c r="D28" s="35">
        <f t="shared" si="6"/>
        <v>-13049077.307190003</v>
      </c>
      <c r="E28" s="35">
        <f t="shared" si="6"/>
        <v>-32183702.112200011</v>
      </c>
      <c r="F28" s="35">
        <f t="shared" si="6"/>
        <v>-19173150.624720011</v>
      </c>
      <c r="G28" s="35">
        <f t="shared" si="6"/>
        <v>-15887892.497679999</v>
      </c>
      <c r="H28" s="35">
        <f t="shared" si="6"/>
        <v>-17222354.435280003</v>
      </c>
      <c r="I28" s="35">
        <f t="shared" si="6"/>
        <v>-12757123.95897001</v>
      </c>
      <c r="J28" s="35">
        <f t="shared" si="6"/>
        <v>-16225393.408310009</v>
      </c>
      <c r="K28" s="35">
        <f t="shared" ref="K28" si="7">K4/1000</f>
        <v>-19366096.56715</v>
      </c>
      <c r="L28" s="32">
        <f t="shared" si="5"/>
        <v>34.979557525347296</v>
      </c>
    </row>
    <row r="29" spans="1:12" ht="18" customHeight="1">
      <c r="A29" s="86" t="s">
        <v>9</v>
      </c>
      <c r="B29" s="35">
        <f t="shared" ref="B29:J29" si="8">B5/1000</f>
        <v>-407012.11121999985</v>
      </c>
      <c r="C29" s="35">
        <f t="shared" si="8"/>
        <v>-24202.109750000025</v>
      </c>
      <c r="D29" s="35">
        <f t="shared" si="8"/>
        <v>-2115209.9267700003</v>
      </c>
      <c r="E29" s="35">
        <f t="shared" si="8"/>
        <v>-785487.28700999985</v>
      </c>
      <c r="F29" s="35">
        <f t="shared" si="8"/>
        <v>-745703.52680000011</v>
      </c>
      <c r="G29" s="35">
        <f t="shared" si="8"/>
        <v>-404883.31228000007</v>
      </c>
      <c r="H29" s="35">
        <f t="shared" si="8"/>
        <v>-4937692.3008299991</v>
      </c>
      <c r="I29" s="35">
        <f t="shared" si="8"/>
        <v>118908.73766999996</v>
      </c>
      <c r="J29" s="35">
        <f t="shared" si="8"/>
        <v>-1492656.0309699997</v>
      </c>
      <c r="K29" s="35">
        <f t="shared" ref="K29" si="9">K5/1000</f>
        <v>45686.005189999996</v>
      </c>
      <c r="L29" s="32">
        <f t="shared" si="5"/>
        <v>-8.2519274914578181E-2</v>
      </c>
    </row>
    <row r="30" spans="1:12" ht="18" customHeight="1">
      <c r="A30" s="86" t="s">
        <v>10</v>
      </c>
      <c r="B30" s="35">
        <f t="shared" ref="B30:J30" si="10">B6/1000</f>
        <v>-891399.92282000009</v>
      </c>
      <c r="C30" s="35">
        <f t="shared" si="10"/>
        <v>6.1174200000000001</v>
      </c>
      <c r="D30" s="35">
        <f t="shared" si="10"/>
        <v>-2150.3295899999998</v>
      </c>
      <c r="E30" s="35">
        <f t="shared" si="10"/>
        <v>-11.572429999999999</v>
      </c>
      <c r="F30" s="35">
        <f t="shared" si="10"/>
        <v>-2478.83338</v>
      </c>
      <c r="G30" s="35">
        <f t="shared" si="10"/>
        <v>-1479.12754</v>
      </c>
      <c r="H30" s="35">
        <f t="shared" si="10"/>
        <v>-1468.9560100000001</v>
      </c>
      <c r="I30" s="35">
        <f t="shared" si="10"/>
        <v>-1279.9245899999999</v>
      </c>
      <c r="J30" s="35">
        <f t="shared" si="10"/>
        <v>-1753.9315900000001</v>
      </c>
      <c r="K30" s="35">
        <f t="shared" ref="K30" si="11">K6/1000</f>
        <v>-705.89823000000001</v>
      </c>
      <c r="L30" s="32">
        <f t="shared" si="5"/>
        <v>1.2750121149974012E-3</v>
      </c>
    </row>
    <row r="31" spans="1:12" ht="18" customHeight="1">
      <c r="A31" s="86" t="s">
        <v>11</v>
      </c>
      <c r="B31" s="35">
        <f t="shared" ref="B31:J31" si="12">B7/1000</f>
        <v>1053.6494300000002</v>
      </c>
      <c r="C31" s="35">
        <f t="shared" si="12"/>
        <v>94.884729999999976</v>
      </c>
      <c r="D31" s="35">
        <f t="shared" si="12"/>
        <v>-3639.7498799999998</v>
      </c>
      <c r="E31" s="35">
        <f t="shared" si="12"/>
        <v>11578.473910000001</v>
      </c>
      <c r="F31" s="35">
        <f t="shared" si="12"/>
        <v>-14711.220010000001</v>
      </c>
      <c r="G31" s="35">
        <f t="shared" si="12"/>
        <v>12734.65034</v>
      </c>
      <c r="H31" s="35">
        <f t="shared" si="12"/>
        <v>941.92820999999981</v>
      </c>
      <c r="I31" s="35">
        <f t="shared" si="12"/>
        <v>833.84254999999985</v>
      </c>
      <c r="J31" s="35">
        <f t="shared" si="12"/>
        <v>-1911.6895900000088</v>
      </c>
      <c r="K31" s="35">
        <f t="shared" ref="K31" si="13">K7/1000</f>
        <v>1293.76522</v>
      </c>
      <c r="L31" s="32">
        <f t="shared" si="5"/>
        <v>-2.336833072187018E-3</v>
      </c>
    </row>
    <row r="32" spans="1:12" ht="18" customHeight="1">
      <c r="A32" s="30" t="s">
        <v>12</v>
      </c>
      <c r="B32" s="34">
        <f t="shared" ref="B32:J32" si="14">B8/1000</f>
        <v>-58796858.065360039</v>
      </c>
      <c r="C32" s="34">
        <f t="shared" si="14"/>
        <v>-21870370.511149999</v>
      </c>
      <c r="D32" s="34">
        <f t="shared" si="14"/>
        <v>-25889866.574139982</v>
      </c>
      <c r="E32" s="34">
        <f t="shared" si="14"/>
        <v>-57711295.928909987</v>
      </c>
      <c r="F32" s="34">
        <f t="shared" si="14"/>
        <v>-26767167.260610003</v>
      </c>
      <c r="G32" s="34">
        <f t="shared" si="14"/>
        <v>-26530472.84812998</v>
      </c>
      <c r="H32" s="34">
        <f t="shared" si="14"/>
        <v>-28298593.510530017</v>
      </c>
      <c r="I32" s="34">
        <f t="shared" si="14"/>
        <v>-23450654.226529993</v>
      </c>
      <c r="J32" s="34">
        <f t="shared" si="14"/>
        <v>-23516953.703600001</v>
      </c>
      <c r="K32" s="34">
        <f t="shared" ref="K32" si="15">K8/1000</f>
        <v>-24637998.899960004</v>
      </c>
      <c r="L32" s="33">
        <f t="shared" si="5"/>
        <v>44.5018074159807</v>
      </c>
    </row>
    <row r="33" spans="1:12" ht="18" customHeight="1">
      <c r="A33" s="86" t="s">
        <v>14</v>
      </c>
      <c r="B33" s="35">
        <f t="shared" ref="B33:J33" si="16">B9/1000</f>
        <v>2156.1404899999998</v>
      </c>
      <c r="C33" s="35">
        <f t="shared" si="16"/>
        <v>2026.5666500000002</v>
      </c>
      <c r="D33" s="35">
        <f t="shared" si="16"/>
        <v>21896.3073</v>
      </c>
      <c r="E33" s="35">
        <f t="shared" si="16"/>
        <v>96.581539999999805</v>
      </c>
      <c r="F33" s="35">
        <f t="shared" si="16"/>
        <v>-60542.379580000001</v>
      </c>
      <c r="G33" s="35">
        <f t="shared" si="16"/>
        <v>-8099.1309399999991</v>
      </c>
      <c r="H33" s="35">
        <f t="shared" si="16"/>
        <v>-8284.6259299999983</v>
      </c>
      <c r="I33" s="35">
        <f t="shared" si="16"/>
        <v>-22643.529109999999</v>
      </c>
      <c r="J33" s="35">
        <f t="shared" si="16"/>
        <v>-7984.5947100000003</v>
      </c>
      <c r="K33" s="35">
        <f t="shared" ref="K33" si="17">K9/1000</f>
        <v>12424.45083</v>
      </c>
      <c r="L33" s="32">
        <f t="shared" si="5"/>
        <v>-2.244137278887853E-2</v>
      </c>
    </row>
    <row r="34" spans="1:12" ht="18" customHeight="1">
      <c r="A34" s="86" t="s">
        <v>15</v>
      </c>
      <c r="B34" s="35">
        <f t="shared" ref="B34:J34" si="18">B10/1000</f>
        <v>-4004497.4910800005</v>
      </c>
      <c r="C34" s="35">
        <f t="shared" si="18"/>
        <v>-4026021.8406800018</v>
      </c>
      <c r="D34" s="35">
        <f t="shared" si="18"/>
        <v>-4818089.9858999988</v>
      </c>
      <c r="E34" s="35">
        <f t="shared" si="18"/>
        <v>-10734587.767179998</v>
      </c>
      <c r="F34" s="35">
        <f t="shared" si="18"/>
        <v>-5213481.4156700019</v>
      </c>
      <c r="G34" s="35">
        <f t="shared" si="18"/>
        <v>-5103339.6578599997</v>
      </c>
      <c r="H34" s="35">
        <f t="shared" si="18"/>
        <v>-5547644.3003100008</v>
      </c>
      <c r="I34" s="35">
        <f t="shared" si="18"/>
        <v>-4479805.201109997</v>
      </c>
      <c r="J34" s="35">
        <f t="shared" si="18"/>
        <v>-4568907.083209997</v>
      </c>
      <c r="K34" s="35">
        <f t="shared" ref="K34" si="19">K10/1000</f>
        <v>-6593998.9897099975</v>
      </c>
      <c r="L34" s="32">
        <f t="shared" si="5"/>
        <v>11.910255955962477</v>
      </c>
    </row>
    <row r="35" spans="1:12" ht="18" customHeight="1">
      <c r="A35" s="86" t="s">
        <v>16</v>
      </c>
      <c r="B35" s="35">
        <f t="shared" ref="B35:J35" si="20">B11/1000</f>
        <v>-4500.2494699999997</v>
      </c>
      <c r="C35" s="35">
        <f t="shared" si="20"/>
        <v>-8765.348179999999</v>
      </c>
      <c r="D35" s="35">
        <f t="shared" si="20"/>
        <v>-1670.6963800000001</v>
      </c>
      <c r="E35" s="35">
        <f t="shared" si="20"/>
        <v>-7585.7545200000013</v>
      </c>
      <c r="F35" s="35">
        <f t="shared" si="20"/>
        <v>-1268.9720600000003</v>
      </c>
      <c r="G35" s="35">
        <f t="shared" si="20"/>
        <v>-5371.5197099999996</v>
      </c>
      <c r="H35" s="35">
        <f t="shared" si="20"/>
        <v>-3469.6724699999995</v>
      </c>
      <c r="I35" s="35">
        <f t="shared" si="20"/>
        <v>12027.188990000001</v>
      </c>
      <c r="J35" s="35">
        <f t="shared" si="20"/>
        <v>-10731.948399999997</v>
      </c>
      <c r="K35" s="35">
        <f t="shared" ref="K35" si="21">K11/1000</f>
        <v>-20159.250489999999</v>
      </c>
      <c r="L35" s="32">
        <f t="shared" si="5"/>
        <v>3.6412173188219064E-2</v>
      </c>
    </row>
    <row r="36" spans="1:12" ht="18" customHeight="1">
      <c r="A36" s="86" t="s">
        <v>13</v>
      </c>
      <c r="B36" s="35">
        <f t="shared" ref="B36:J36" si="22">B12/1000</f>
        <v>0.15030000000000002</v>
      </c>
      <c r="C36" s="35">
        <f t="shared" si="22"/>
        <v>0</v>
      </c>
      <c r="D36" s="35">
        <f t="shared" si="22"/>
        <v>0</v>
      </c>
      <c r="E36" s="35">
        <f t="shared" si="22"/>
        <v>0</v>
      </c>
      <c r="F36" s="35">
        <f t="shared" si="22"/>
        <v>0</v>
      </c>
      <c r="G36" s="35">
        <f t="shared" si="22"/>
        <v>0</v>
      </c>
      <c r="H36" s="35">
        <f t="shared" si="22"/>
        <v>0</v>
      </c>
      <c r="I36" s="35">
        <f t="shared" si="22"/>
        <v>0.43636999999999998</v>
      </c>
      <c r="J36" s="35">
        <f t="shared" si="22"/>
        <v>0</v>
      </c>
      <c r="K36" s="35">
        <f t="shared" ref="K36" si="23">K12/1000</f>
        <v>0</v>
      </c>
      <c r="L36" s="32">
        <f t="shared" si="5"/>
        <v>0</v>
      </c>
    </row>
    <row r="37" spans="1:12" ht="18" customHeight="1">
      <c r="A37" s="86" t="s">
        <v>17</v>
      </c>
      <c r="B37" s="35">
        <f t="shared" ref="B37:J37" si="24">B13/1000</f>
        <v>-1657925.46157</v>
      </c>
      <c r="C37" s="35">
        <f t="shared" si="24"/>
        <v>-1856584.4628299999</v>
      </c>
      <c r="D37" s="35">
        <f t="shared" si="24"/>
        <v>-2050227.2713799996</v>
      </c>
      <c r="E37" s="35">
        <f t="shared" si="24"/>
        <v>-4688585.9398999987</v>
      </c>
      <c r="F37" s="35">
        <f t="shared" si="24"/>
        <v>-2341122.9783000001</v>
      </c>
      <c r="G37" s="35">
        <f t="shared" si="24"/>
        <v>-2363372.8875300004</v>
      </c>
      <c r="H37" s="35">
        <f t="shared" si="24"/>
        <v>-2279962.5654499996</v>
      </c>
      <c r="I37" s="35">
        <f t="shared" si="24"/>
        <v>-1922232.6654700004</v>
      </c>
      <c r="J37" s="35">
        <f t="shared" si="24"/>
        <v>-1584524.80984</v>
      </c>
      <c r="K37" s="35">
        <f t="shared" ref="K37" si="25">K13/1000</f>
        <v>-1705008.9096600006</v>
      </c>
      <c r="L37" s="32">
        <f t="shared" si="5"/>
        <v>3.0796323373625833</v>
      </c>
    </row>
    <row r="38" spans="1:12" ht="18" customHeight="1">
      <c r="A38" s="86" t="s">
        <v>18</v>
      </c>
      <c r="B38" s="35">
        <f t="shared" ref="B38:J38" si="26">B14/1000</f>
        <v>-53215193.110550031</v>
      </c>
      <c r="C38" s="35">
        <f t="shared" si="26"/>
        <v>-15969116.717369998</v>
      </c>
      <c r="D38" s="35">
        <f t="shared" si="26"/>
        <v>-19000777.898199987</v>
      </c>
      <c r="E38" s="35">
        <f t="shared" si="26"/>
        <v>-42259899.936819993</v>
      </c>
      <c r="F38" s="35">
        <f t="shared" si="26"/>
        <v>-19096015.234410003</v>
      </c>
      <c r="G38" s="35">
        <f t="shared" si="26"/>
        <v>-19043015.470239982</v>
      </c>
      <c r="H38" s="35">
        <f t="shared" si="26"/>
        <v>-20437455.820200019</v>
      </c>
      <c r="I38" s="35">
        <f t="shared" si="26"/>
        <v>-17021177.521089997</v>
      </c>
      <c r="J38" s="35">
        <f t="shared" si="26"/>
        <v>-17256850.617490005</v>
      </c>
      <c r="K38" s="35">
        <f t="shared" ref="K38" si="27">K14/1000</f>
        <v>-16264204.847360004</v>
      </c>
      <c r="L38" s="32">
        <f t="shared" si="5"/>
        <v>29.376838388139127</v>
      </c>
    </row>
    <row r="39" spans="1:12" ht="18" customHeight="1">
      <c r="A39" s="86" t="s">
        <v>19</v>
      </c>
      <c r="B39" s="35">
        <f t="shared" ref="B39:J39" si="28">B15/1000</f>
        <v>83101.956519999992</v>
      </c>
      <c r="C39" s="35">
        <f t="shared" si="28"/>
        <v>-11908.708739999998</v>
      </c>
      <c r="D39" s="35">
        <f t="shared" si="28"/>
        <v>-40997.029579999995</v>
      </c>
      <c r="E39" s="35">
        <f t="shared" si="28"/>
        <v>-20733.112029999997</v>
      </c>
      <c r="F39" s="35">
        <f t="shared" si="28"/>
        <v>-54736.280590000002</v>
      </c>
      <c r="G39" s="35">
        <f t="shared" si="28"/>
        <v>-7274.1818499999999</v>
      </c>
      <c r="H39" s="35">
        <f t="shared" si="28"/>
        <v>-21776.526169999997</v>
      </c>
      <c r="I39" s="35">
        <f t="shared" si="28"/>
        <v>-16822.935109999999</v>
      </c>
      <c r="J39" s="35">
        <f t="shared" si="28"/>
        <v>-87954.649950000021</v>
      </c>
      <c r="K39" s="35">
        <f t="shared" ref="K39" si="29">K15/1000</f>
        <v>-67051.353570000007</v>
      </c>
      <c r="L39" s="32">
        <f t="shared" si="5"/>
        <v>0.12110993411716622</v>
      </c>
    </row>
    <row r="40" spans="1:12" ht="18" customHeight="1">
      <c r="A40" s="30" t="s">
        <v>42</v>
      </c>
      <c r="B40" s="34">
        <f t="shared" ref="B40:J40" si="30">B16/1000</f>
        <v>-3750.7010600000003</v>
      </c>
      <c r="C40" s="34">
        <f t="shared" si="30"/>
        <v>1377.2097099999999</v>
      </c>
      <c r="D40" s="34">
        <f t="shared" si="30"/>
        <v>934.74185</v>
      </c>
      <c r="E40" s="34">
        <f t="shared" si="30"/>
        <v>-4454.2783399999998</v>
      </c>
      <c r="F40" s="34">
        <f t="shared" si="30"/>
        <v>375.27114</v>
      </c>
      <c r="G40" s="34">
        <f t="shared" si="30"/>
        <v>-6001.8654199999992</v>
      </c>
      <c r="H40" s="34">
        <f t="shared" si="30"/>
        <v>-4364.2871799999994</v>
      </c>
      <c r="I40" s="34">
        <f t="shared" si="30"/>
        <v>-6144.5485499999995</v>
      </c>
      <c r="J40" s="34">
        <f t="shared" si="30"/>
        <v>-1256.5470800000239</v>
      </c>
      <c r="K40" s="34">
        <f t="shared" ref="K40" si="31">K16/1000</f>
        <v>-18652.837489999998</v>
      </c>
      <c r="L40" s="33">
        <f t="shared" si="5"/>
        <v>3.3691250052897449E-2</v>
      </c>
    </row>
    <row r="41" spans="1:12" ht="18" customHeight="1">
      <c r="A41" s="87" t="s">
        <v>21</v>
      </c>
      <c r="B41" s="35">
        <f t="shared" ref="B41:J41" si="32">B17/1000</f>
        <v>-3497.4799300000004</v>
      </c>
      <c r="C41" s="35">
        <f t="shared" si="32"/>
        <v>1353.9041999999999</v>
      </c>
      <c r="D41" s="35">
        <f t="shared" si="32"/>
        <v>189.19834</v>
      </c>
      <c r="E41" s="35">
        <f t="shared" si="32"/>
        <v>140.10475</v>
      </c>
      <c r="F41" s="35">
        <f t="shared" si="32"/>
        <v>9.3188500000000012</v>
      </c>
      <c r="G41" s="35">
        <f t="shared" si="32"/>
        <v>11.034939999999999</v>
      </c>
      <c r="H41" s="35">
        <f t="shared" si="32"/>
        <v>-2.8907500000000002</v>
      </c>
      <c r="I41" s="35">
        <f t="shared" si="32"/>
        <v>1.5581700000000001</v>
      </c>
      <c r="J41" s="35">
        <f t="shared" si="32"/>
        <v>3133.4687699999999</v>
      </c>
      <c r="K41" s="35">
        <f t="shared" ref="K41" si="33">K17/1000</f>
        <v>234.50660999999999</v>
      </c>
      <c r="L41" s="32">
        <f t="shared" si="5"/>
        <v>-4.235720619344388E-4</v>
      </c>
    </row>
    <row r="42" spans="1:12" ht="18" customHeight="1">
      <c r="A42" s="87" t="s">
        <v>22</v>
      </c>
      <c r="B42" s="35">
        <f t="shared" ref="B42:J42" si="34">B18/1000</f>
        <v>0</v>
      </c>
      <c r="C42" s="35">
        <f t="shared" si="34"/>
        <v>0</v>
      </c>
      <c r="D42" s="35">
        <f t="shared" si="34"/>
        <v>0</v>
      </c>
      <c r="E42" s="35">
        <f t="shared" si="34"/>
        <v>0</v>
      </c>
      <c r="F42" s="35">
        <f t="shared" si="34"/>
        <v>0</v>
      </c>
      <c r="G42" s="35">
        <f t="shared" si="34"/>
        <v>0</v>
      </c>
      <c r="H42" s="35">
        <f t="shared" si="34"/>
        <v>0</v>
      </c>
      <c r="I42" s="35">
        <f t="shared" si="34"/>
        <v>0</v>
      </c>
      <c r="J42" s="35">
        <f t="shared" si="34"/>
        <v>0</v>
      </c>
      <c r="K42" s="35">
        <f t="shared" ref="K42" si="35">K18/1000</f>
        <v>0</v>
      </c>
      <c r="L42" s="32">
        <f t="shared" si="5"/>
        <v>0</v>
      </c>
    </row>
    <row r="43" spans="1:12" ht="18" customHeight="1">
      <c r="A43" s="87" t="s">
        <v>23</v>
      </c>
      <c r="B43" s="35">
        <f t="shared" ref="B43:J43" si="36">B19/1000</f>
        <v>-253.22113000000002</v>
      </c>
      <c r="C43" s="35">
        <f t="shared" si="36"/>
        <v>23.305509999999995</v>
      </c>
      <c r="D43" s="35">
        <f t="shared" si="36"/>
        <v>745.54350999999997</v>
      </c>
      <c r="E43" s="35">
        <f t="shared" si="36"/>
        <v>-4594.3830900000003</v>
      </c>
      <c r="F43" s="35">
        <f t="shared" si="36"/>
        <v>365.95229000000006</v>
      </c>
      <c r="G43" s="35">
        <f t="shared" si="36"/>
        <v>-6012.9003599999996</v>
      </c>
      <c r="H43" s="35">
        <f t="shared" si="36"/>
        <v>-4361.3964299999998</v>
      </c>
      <c r="I43" s="35">
        <f t="shared" si="36"/>
        <v>-6146.1067199999998</v>
      </c>
      <c r="J43" s="35">
        <f t="shared" si="36"/>
        <v>-4390.0158500000234</v>
      </c>
      <c r="K43" s="35">
        <f t="shared" ref="K43" si="37">K19/1000</f>
        <v>-18887.344099999998</v>
      </c>
      <c r="L43" s="32">
        <f t="shared" si="5"/>
        <v>3.411482211483189E-2</v>
      </c>
    </row>
    <row r="44" spans="1:12" ht="18" customHeight="1">
      <c r="A44" s="30" t="s">
        <v>24</v>
      </c>
      <c r="B44" s="34">
        <f t="shared" ref="B44:J44" si="38">B20/1000</f>
        <v>0</v>
      </c>
      <c r="C44" s="34">
        <f t="shared" si="38"/>
        <v>0</v>
      </c>
      <c r="D44" s="34">
        <f t="shared" si="38"/>
        <v>0</v>
      </c>
      <c r="E44" s="34">
        <f t="shared" si="38"/>
        <v>0</v>
      </c>
      <c r="F44" s="34">
        <f t="shared" si="38"/>
        <v>0</v>
      </c>
      <c r="G44" s="34">
        <f t="shared" si="38"/>
        <v>0</v>
      </c>
      <c r="H44" s="34">
        <f t="shared" si="38"/>
        <v>0</v>
      </c>
      <c r="I44" s="34">
        <f t="shared" si="38"/>
        <v>0</v>
      </c>
      <c r="J44" s="34">
        <f t="shared" si="38"/>
        <v>0</v>
      </c>
      <c r="K44" s="34">
        <f t="shared" ref="K44" si="39">K20/1000</f>
        <v>0</v>
      </c>
      <c r="L44" s="33">
        <f t="shared" si="5"/>
        <v>0</v>
      </c>
    </row>
    <row r="45" spans="1:12" ht="18" customHeight="1">
      <c r="A45" s="86" t="s">
        <v>25</v>
      </c>
      <c r="B45" s="36">
        <f t="shared" ref="B45:J45" si="40">B21/1000</f>
        <v>0</v>
      </c>
      <c r="C45" s="36">
        <f t="shared" si="40"/>
        <v>0</v>
      </c>
      <c r="D45" s="36">
        <f t="shared" si="40"/>
        <v>0</v>
      </c>
      <c r="E45" s="36">
        <f t="shared" si="40"/>
        <v>0</v>
      </c>
      <c r="F45" s="36">
        <f t="shared" si="40"/>
        <v>0</v>
      </c>
      <c r="G45" s="36">
        <f t="shared" si="40"/>
        <v>0</v>
      </c>
      <c r="H45" s="36">
        <f t="shared" si="40"/>
        <v>0</v>
      </c>
      <c r="I45" s="36">
        <f t="shared" si="40"/>
        <v>0</v>
      </c>
      <c r="J45" s="36">
        <f t="shared" si="40"/>
        <v>0</v>
      </c>
      <c r="K45" s="36">
        <f t="shared" ref="K45" si="41">K21/1000</f>
        <v>0</v>
      </c>
      <c r="L45" s="32">
        <f t="shared" si="5"/>
        <v>0</v>
      </c>
    </row>
    <row r="46" spans="1:12" ht="18" customHeight="1">
      <c r="A46" s="31" t="s">
        <v>31</v>
      </c>
      <c r="B46" s="37">
        <f t="shared" ref="B46:J46" si="42">B22/1000</f>
        <v>-83667692.721190065</v>
      </c>
      <c r="C46" s="37">
        <f t="shared" si="42"/>
        <v>-46042072.169419996</v>
      </c>
      <c r="D46" s="37">
        <f t="shared" si="42"/>
        <v>-53322346.703989998</v>
      </c>
      <c r="E46" s="37">
        <f t="shared" si="42"/>
        <v>-117877988.84406999</v>
      </c>
      <c r="F46" s="37">
        <f t="shared" si="42"/>
        <v>-58445861.187050015</v>
      </c>
      <c r="G46" s="37">
        <f t="shared" si="42"/>
        <v>-55162184.408329986</v>
      </c>
      <c r="H46" s="37">
        <f t="shared" si="42"/>
        <v>-62208735.822510019</v>
      </c>
      <c r="I46" s="37">
        <f t="shared" si="42"/>
        <v>-46036884.071360014</v>
      </c>
      <c r="J46" s="37">
        <f t="shared" si="42"/>
        <v>-49228454.158800021</v>
      </c>
      <c r="K46" s="37">
        <f t="shared" ref="K46" si="43">K22/1000</f>
        <v>-55364040.991990007</v>
      </c>
      <c r="L46" s="32">
        <f t="shared" si="5"/>
        <v>100</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M371"/>
  <sheetViews>
    <sheetView showGridLines="0" topLeftCell="A31" workbookViewId="0">
      <selection activeCell="D22" sqref="D22"/>
    </sheetView>
  </sheetViews>
  <sheetFormatPr defaultRowHeight="15"/>
  <cols>
    <col min="1" max="2" width="4.7109375" customWidth="1"/>
    <col min="3" max="3" width="65.42578125" customWidth="1"/>
    <col min="4" max="12" width="10.7109375" customWidth="1"/>
  </cols>
  <sheetData>
    <row r="1" spans="1:13" ht="18" customHeight="1">
      <c r="A1" s="41" t="s">
        <v>45</v>
      </c>
      <c r="B1" s="41" t="s">
        <v>44</v>
      </c>
      <c r="C1" s="41" t="s">
        <v>47</v>
      </c>
      <c r="D1" s="38">
        <v>2011</v>
      </c>
      <c r="E1" s="38">
        <v>2012</v>
      </c>
      <c r="F1" s="38">
        <v>2013</v>
      </c>
      <c r="G1" s="38">
        <v>2014</v>
      </c>
      <c r="H1" s="38">
        <v>2015</v>
      </c>
      <c r="I1" s="38">
        <v>2016</v>
      </c>
      <c r="J1" s="38">
        <v>2017</v>
      </c>
      <c r="K1" s="38">
        <v>2018</v>
      </c>
      <c r="L1" s="38">
        <v>2019</v>
      </c>
      <c r="M1" s="38">
        <v>2020</v>
      </c>
    </row>
    <row r="2" spans="1:13" ht="15.75">
      <c r="A2" s="28" t="s">
        <v>43</v>
      </c>
      <c r="B2" s="28" t="s">
        <v>46</v>
      </c>
      <c r="C2" s="157" t="s">
        <v>50</v>
      </c>
      <c r="D2" s="39">
        <f>D28</f>
        <v>-11552454537.199999</v>
      </c>
      <c r="E2" s="39">
        <f t="shared" ref="E2:M2" si="0">E28</f>
        <v>-11795111255.980001</v>
      </c>
      <c r="F2" s="39">
        <f t="shared" si="0"/>
        <v>-12762168203.940001</v>
      </c>
      <c r="G2" s="39">
        <f t="shared" si="0"/>
        <v>-31764144167.009998</v>
      </c>
      <c r="H2" s="39">
        <f t="shared" si="0"/>
        <v>-19045134868.420002</v>
      </c>
      <c r="I2" s="39">
        <f t="shared" si="0"/>
        <v>-15556250323.24</v>
      </c>
      <c r="J2" s="39">
        <f t="shared" si="0"/>
        <v>-16700126242.360001</v>
      </c>
      <c r="K2" s="39">
        <f t="shared" si="0"/>
        <v>-12672333003.450003</v>
      </c>
      <c r="L2" s="39">
        <f t="shared" si="0"/>
        <v>-16081493961.84</v>
      </c>
      <c r="M2" s="39">
        <f t="shared" si="0"/>
        <v>-18445521598.720001</v>
      </c>
    </row>
    <row r="3" spans="1:13" ht="15.75">
      <c r="A3" s="28" t="s">
        <v>46</v>
      </c>
      <c r="B3" s="28" t="s">
        <v>48</v>
      </c>
      <c r="C3" s="157" t="s">
        <v>49</v>
      </c>
      <c r="D3" s="39">
        <f t="shared" ref="D3:D6" si="1">D29</f>
        <v>-50550907310.459999</v>
      </c>
      <c r="E3" s="39">
        <f t="shared" ref="E3:M3" si="2">E29</f>
        <v>-13274823331.910002</v>
      </c>
      <c r="F3" s="39">
        <f t="shared" si="2"/>
        <v>-16505349211.449995</v>
      </c>
      <c r="G3" s="39">
        <f t="shared" si="2"/>
        <v>-32245279298.849998</v>
      </c>
      <c r="H3" s="39">
        <f t="shared" si="2"/>
        <v>-16305598324.25</v>
      </c>
      <c r="I3" s="39">
        <f t="shared" si="2"/>
        <v>-16388907008.68</v>
      </c>
      <c r="J3" s="39">
        <f t="shared" si="2"/>
        <v>-16906062316.23</v>
      </c>
      <c r="K3" s="39">
        <f t="shared" si="2"/>
        <v>-14299160063.799997</v>
      </c>
      <c r="L3" s="39">
        <f t="shared" si="2"/>
        <v>-14046169665.929998</v>
      </c>
      <c r="M3" s="39">
        <f t="shared" si="2"/>
        <v>-12830680525.940002</v>
      </c>
    </row>
    <row r="4" spans="1:13" ht="15.75">
      <c r="A4" s="28" t="s">
        <v>43</v>
      </c>
      <c r="B4" s="28" t="s">
        <v>46</v>
      </c>
      <c r="C4" s="157" t="s">
        <v>51</v>
      </c>
      <c r="D4" s="39">
        <f t="shared" si="1"/>
        <v>0</v>
      </c>
      <c r="E4" s="39">
        <f t="shared" ref="E4:M4" si="3">E30</f>
        <v>0</v>
      </c>
      <c r="F4" s="39">
        <f t="shared" si="3"/>
        <v>0</v>
      </c>
      <c r="G4" s="39">
        <f t="shared" si="3"/>
        <v>-14669536376.130001</v>
      </c>
      <c r="H4" s="39">
        <f t="shared" si="3"/>
        <v>-7149259421.7100019</v>
      </c>
      <c r="I4" s="39">
        <f t="shared" si="3"/>
        <v>-7067458985.8400011</v>
      </c>
      <c r="J4" s="39">
        <f t="shared" si="3"/>
        <v>-6572689361.5300007</v>
      </c>
      <c r="K4" s="39">
        <f t="shared" si="3"/>
        <v>-6030935658.6499977</v>
      </c>
      <c r="L4" s="39">
        <f t="shared" si="3"/>
        <v>-4162794113.6500001</v>
      </c>
      <c r="M4" s="39">
        <f t="shared" si="3"/>
        <v>-7050470913.5100012</v>
      </c>
    </row>
    <row r="5" spans="1:13" ht="15.75">
      <c r="A5" s="28" t="s">
        <v>43</v>
      </c>
      <c r="B5" s="28" t="s">
        <v>43</v>
      </c>
      <c r="C5" s="157" t="s">
        <v>52</v>
      </c>
      <c r="D5" s="39">
        <f t="shared" si="1"/>
        <v>-6076197940.499999</v>
      </c>
      <c r="E5" s="39">
        <f t="shared" ref="E5:M5" si="4">E31</f>
        <v>-5867529045.5900002</v>
      </c>
      <c r="F5" s="39">
        <f t="shared" si="4"/>
        <v>-6125861996.25</v>
      </c>
      <c r="G5" s="39">
        <f t="shared" si="4"/>
        <v>-11311241335.369999</v>
      </c>
      <c r="H5" s="39">
        <f t="shared" si="4"/>
        <v>-4707454389.4500008</v>
      </c>
      <c r="I5" s="39">
        <f t="shared" si="4"/>
        <v>-5190969463.9500008</v>
      </c>
      <c r="J5" s="39">
        <f t="shared" si="4"/>
        <v>-4930734855.9300003</v>
      </c>
      <c r="K5" s="39">
        <f t="shared" si="4"/>
        <v>-3832636200.9099998</v>
      </c>
      <c r="L5" s="39">
        <f t="shared" si="4"/>
        <v>-3743318354.5799999</v>
      </c>
      <c r="M5" s="39">
        <f t="shared" si="4"/>
        <v>-4198518701.7200003</v>
      </c>
    </row>
    <row r="6" spans="1:13" ht="15.75">
      <c r="A6" s="28" t="s">
        <v>46</v>
      </c>
      <c r="B6" s="28" t="s">
        <v>53</v>
      </c>
      <c r="C6" s="157" t="s">
        <v>987</v>
      </c>
      <c r="D6" s="39">
        <f t="shared" si="1"/>
        <v>-3277974864.1700001</v>
      </c>
      <c r="E6" s="39">
        <f t="shared" ref="E6:M6" si="5">E32</f>
        <v>-3333696448.3200002</v>
      </c>
      <c r="F6" s="39">
        <f t="shared" si="5"/>
        <v>-4152091903.0799999</v>
      </c>
      <c r="G6" s="39">
        <f t="shared" si="5"/>
        <v>-8490715064.6899996</v>
      </c>
      <c r="H6" s="39">
        <f t="shared" si="5"/>
        <v>-4149462154.6100001</v>
      </c>
      <c r="I6" s="39">
        <f t="shared" si="5"/>
        <v>-4209165955.1700001</v>
      </c>
      <c r="J6" s="39">
        <f t="shared" si="5"/>
        <v>-4401582900.6800003</v>
      </c>
      <c r="K6" s="39">
        <f t="shared" si="5"/>
        <v>-3732829265.0599999</v>
      </c>
      <c r="L6" s="39">
        <f t="shared" si="5"/>
        <v>-3665402130.5799999</v>
      </c>
      <c r="M6" s="39">
        <f t="shared" si="5"/>
        <v>-3349356998.9200001</v>
      </c>
    </row>
    <row r="7" spans="1:13" ht="15.75">
      <c r="A7" s="28" t="s">
        <v>46</v>
      </c>
      <c r="B7" s="28" t="s">
        <v>48</v>
      </c>
      <c r="C7" s="157" t="s">
        <v>983</v>
      </c>
      <c r="D7" s="39">
        <f t="shared" ref="D7:M7" si="6">D33</f>
        <v>0</v>
      </c>
      <c r="E7" s="39">
        <f t="shared" si="6"/>
        <v>0</v>
      </c>
      <c r="F7" s="39">
        <f t="shared" si="6"/>
        <v>0</v>
      </c>
      <c r="G7" s="39">
        <f t="shared" si="6"/>
        <v>0</v>
      </c>
      <c r="H7" s="39">
        <f t="shared" si="6"/>
        <v>0</v>
      </c>
      <c r="I7" s="39">
        <f t="shared" si="6"/>
        <v>0</v>
      </c>
      <c r="J7" s="39">
        <f t="shared" si="6"/>
        <v>0</v>
      </c>
      <c r="K7" s="39">
        <f t="shared" si="6"/>
        <v>0</v>
      </c>
      <c r="L7" s="39">
        <f t="shared" si="6"/>
        <v>-2399929295.1299996</v>
      </c>
      <c r="M7" s="39">
        <f t="shared" si="6"/>
        <v>-3195622669.5099993</v>
      </c>
    </row>
    <row r="8" spans="1:13" ht="15.75">
      <c r="A8" s="28" t="s">
        <v>46</v>
      </c>
      <c r="B8" s="118" t="s">
        <v>48</v>
      </c>
      <c r="C8" s="171" t="s">
        <v>54</v>
      </c>
      <c r="D8" s="39">
        <f t="shared" ref="D8:M11" si="7">D34</f>
        <v>-1656167247.5900002</v>
      </c>
      <c r="E8" s="39">
        <f t="shared" si="7"/>
        <v>-1855915965.6900001</v>
      </c>
      <c r="F8" s="39">
        <f t="shared" si="7"/>
        <v>-2047976547.0299995</v>
      </c>
      <c r="G8" s="39">
        <f t="shared" si="7"/>
        <v>-4688715994.0299988</v>
      </c>
      <c r="H8" s="39">
        <f t="shared" si="7"/>
        <v>-2340032790.2000003</v>
      </c>
      <c r="I8" s="39">
        <f t="shared" si="7"/>
        <v>-2362358185.29</v>
      </c>
      <c r="J8" s="39">
        <f t="shared" si="7"/>
        <v>-2279079887.73</v>
      </c>
      <c r="K8" s="39">
        <f t="shared" si="7"/>
        <v>-1921366127.0500004</v>
      </c>
      <c r="L8" s="39">
        <f t="shared" si="7"/>
        <v>-1584224030.6399999</v>
      </c>
      <c r="M8" s="39">
        <f t="shared" si="7"/>
        <v>-1703883412.4600005</v>
      </c>
    </row>
    <row r="9" spans="1:13" ht="15.75">
      <c r="A9" s="28" t="s">
        <v>43</v>
      </c>
      <c r="B9" s="28" t="s">
        <v>986</v>
      </c>
      <c r="C9" s="58" t="s">
        <v>1502</v>
      </c>
      <c r="D9" s="39">
        <f t="shared" si="7"/>
        <v>-9324587.8499999996</v>
      </c>
      <c r="E9" s="39">
        <f t="shared" si="7"/>
        <v>-2781755.52</v>
      </c>
      <c r="F9" s="39">
        <f t="shared" si="7"/>
        <v>-14355785.039999999</v>
      </c>
      <c r="G9" s="39">
        <f t="shared" si="7"/>
        <v>-4671504.46</v>
      </c>
      <c r="H9" s="39">
        <f t="shared" si="7"/>
        <v>-40859907.960000001</v>
      </c>
      <c r="I9" s="39">
        <f t="shared" si="7"/>
        <v>7176513.2400000002</v>
      </c>
      <c r="J9" s="39">
        <f t="shared" si="7"/>
        <v>-44571297.950000003</v>
      </c>
      <c r="K9" s="39">
        <f t="shared" si="7"/>
        <v>-14882481.300000001</v>
      </c>
      <c r="L9" s="39">
        <f t="shared" si="7"/>
        <v>-21451453.469999313</v>
      </c>
      <c r="M9" s="39">
        <f t="shared" si="7"/>
        <v>-1585063860.8599999</v>
      </c>
    </row>
    <row r="10" spans="1:13" ht="63" customHeight="1">
      <c r="A10" s="28" t="s">
        <v>46</v>
      </c>
      <c r="B10" s="28" t="s">
        <v>48</v>
      </c>
      <c r="C10" s="58" t="s">
        <v>1547</v>
      </c>
      <c r="D10" s="39">
        <f t="shared" si="7"/>
        <v>-579342089.46000004</v>
      </c>
      <c r="E10" s="39">
        <f t="shared" si="7"/>
        <v>-600229602.98000002</v>
      </c>
      <c r="F10" s="39">
        <f t="shared" si="7"/>
        <v>-549494494.69000006</v>
      </c>
      <c r="G10" s="39">
        <f t="shared" si="7"/>
        <v>-1611944435.28</v>
      </c>
      <c r="H10" s="39">
        <f t="shared" si="7"/>
        <v>-567843543.48000002</v>
      </c>
      <c r="I10" s="39">
        <f t="shared" si="7"/>
        <v>-482108629.04000002</v>
      </c>
      <c r="J10" s="39">
        <f t="shared" si="7"/>
        <v>-694891957.95000005</v>
      </c>
      <c r="K10" s="39">
        <f t="shared" si="7"/>
        <v>-434016281.47000003</v>
      </c>
      <c r="L10" s="39">
        <f t="shared" si="7"/>
        <v>-489788123.42000002</v>
      </c>
      <c r="M10" s="39">
        <f t="shared" si="7"/>
        <v>-660847921.94999993</v>
      </c>
    </row>
    <row r="11" spans="1:13" ht="15.75">
      <c r="A11" s="119" t="s">
        <v>43</v>
      </c>
      <c r="B11" s="119" t="s">
        <v>986</v>
      </c>
      <c r="C11" s="172" t="s">
        <v>1501</v>
      </c>
      <c r="D11" s="40">
        <f t="shared" si="7"/>
        <v>-88449703.480000004</v>
      </c>
      <c r="E11" s="40">
        <f t="shared" si="7"/>
        <v>-85627920.980000004</v>
      </c>
      <c r="F11" s="40">
        <f t="shared" si="7"/>
        <v>-123897796.43000001</v>
      </c>
      <c r="G11" s="40">
        <f t="shared" si="7"/>
        <v>-119733174.06</v>
      </c>
      <c r="H11" s="40">
        <f t="shared" si="7"/>
        <v>-187271705.65000001</v>
      </c>
      <c r="I11" s="40">
        <f t="shared" si="7"/>
        <v>-264628844.59999999</v>
      </c>
      <c r="J11" s="40">
        <f t="shared" si="7"/>
        <v>-273081992.44999999</v>
      </c>
      <c r="K11" s="40">
        <f t="shared" si="7"/>
        <v>-145124339.37</v>
      </c>
      <c r="L11" s="40">
        <f t="shared" si="7"/>
        <v>-215063638.68000031</v>
      </c>
      <c r="M11" s="40">
        <f t="shared" si="7"/>
        <v>-427847390.47999996</v>
      </c>
    </row>
    <row r="13" spans="1:13" ht="18" customHeight="1">
      <c r="A13" s="41" t="s">
        <v>45</v>
      </c>
      <c r="B13" s="41" t="s">
        <v>44</v>
      </c>
      <c r="C13" s="41" t="s">
        <v>47</v>
      </c>
      <c r="D13" s="38">
        <v>2011</v>
      </c>
      <c r="E13" s="38">
        <v>2012</v>
      </c>
      <c r="F13" s="38">
        <v>2013</v>
      </c>
      <c r="G13" s="38">
        <v>2014</v>
      </c>
      <c r="H13" s="38">
        <v>2015</v>
      </c>
      <c r="I13" s="38">
        <v>2016</v>
      </c>
      <c r="J13" s="38">
        <v>2017</v>
      </c>
      <c r="K13" s="38">
        <v>2018</v>
      </c>
      <c r="L13" s="38">
        <v>2019</v>
      </c>
      <c r="M13" s="38">
        <v>2020</v>
      </c>
    </row>
    <row r="14" spans="1:13" ht="15.75">
      <c r="A14" s="28" t="s">
        <v>43</v>
      </c>
      <c r="B14" s="28" t="s">
        <v>46</v>
      </c>
      <c r="C14" s="29" t="s">
        <v>50</v>
      </c>
      <c r="D14" s="39">
        <f>D2/1000000</f>
        <v>-11552.454537199999</v>
      </c>
      <c r="E14" s="39">
        <f t="shared" ref="E14:L14" si="8">E2/1000000</f>
        <v>-11795.111255980002</v>
      </c>
      <c r="F14" s="39">
        <f t="shared" si="8"/>
        <v>-12762.16820394</v>
      </c>
      <c r="G14" s="39">
        <f t="shared" si="8"/>
        <v>-31764.144167009999</v>
      </c>
      <c r="H14" s="39">
        <f t="shared" si="8"/>
        <v>-19045.134868420002</v>
      </c>
      <c r="I14" s="39">
        <f t="shared" si="8"/>
        <v>-15556.250323239999</v>
      </c>
      <c r="J14" s="39">
        <f t="shared" si="8"/>
        <v>-16700.126242360002</v>
      </c>
      <c r="K14" s="39">
        <f t="shared" si="8"/>
        <v>-12672.333003450003</v>
      </c>
      <c r="L14" s="39">
        <f t="shared" si="8"/>
        <v>-16081.49396184</v>
      </c>
      <c r="M14" s="39">
        <f t="shared" ref="M14" si="9">M2/1000000</f>
        <v>-18445.521598720003</v>
      </c>
    </row>
    <row r="15" spans="1:13" ht="15.75">
      <c r="A15" s="28" t="s">
        <v>46</v>
      </c>
      <c r="B15" s="28" t="s">
        <v>48</v>
      </c>
      <c r="C15" s="29" t="s">
        <v>49</v>
      </c>
      <c r="D15" s="39">
        <f t="shared" ref="D15:L15" si="10">D3/1000000</f>
        <v>-50550.907310459996</v>
      </c>
      <c r="E15" s="39">
        <f t="shared" si="10"/>
        <v>-13274.823331910002</v>
      </c>
      <c r="F15" s="39">
        <f t="shared" si="10"/>
        <v>-16505.349211449997</v>
      </c>
      <c r="G15" s="39">
        <f t="shared" si="10"/>
        <v>-32245.279298849997</v>
      </c>
      <c r="H15" s="39">
        <f t="shared" si="10"/>
        <v>-16305.598324250001</v>
      </c>
      <c r="I15" s="39">
        <f t="shared" si="10"/>
        <v>-16388.907008680002</v>
      </c>
      <c r="J15" s="39">
        <f t="shared" si="10"/>
        <v>-16906.06231623</v>
      </c>
      <c r="K15" s="39">
        <f t="shared" si="10"/>
        <v>-14299.160063799998</v>
      </c>
      <c r="L15" s="39">
        <f t="shared" si="10"/>
        <v>-14046.169665929998</v>
      </c>
      <c r="M15" s="39">
        <f t="shared" ref="M15" si="11">M3/1000000</f>
        <v>-12830.680525940003</v>
      </c>
    </row>
    <row r="16" spans="1:13" ht="15.75">
      <c r="A16" s="28" t="s">
        <v>43</v>
      </c>
      <c r="B16" s="28" t="s">
        <v>46</v>
      </c>
      <c r="C16" s="29" t="s">
        <v>51</v>
      </c>
      <c r="D16" s="39">
        <f t="shared" ref="D16:L16" si="12">D4/1000000</f>
        <v>0</v>
      </c>
      <c r="E16" s="39">
        <f t="shared" si="12"/>
        <v>0</v>
      </c>
      <c r="F16" s="39">
        <f t="shared" si="12"/>
        <v>0</v>
      </c>
      <c r="G16" s="39">
        <f t="shared" si="12"/>
        <v>-14669.536376130001</v>
      </c>
      <c r="H16" s="39">
        <f t="shared" si="12"/>
        <v>-7149.2594217100022</v>
      </c>
      <c r="I16" s="39">
        <f t="shared" si="12"/>
        <v>-7067.4589858400013</v>
      </c>
      <c r="J16" s="39">
        <f t="shared" si="12"/>
        <v>-6572.6893615300005</v>
      </c>
      <c r="K16" s="39">
        <f t="shared" si="12"/>
        <v>-6030.935658649998</v>
      </c>
      <c r="L16" s="39">
        <f t="shared" si="12"/>
        <v>-4162.7941136500003</v>
      </c>
      <c r="M16" s="39">
        <f t="shared" ref="M16" si="13">M4/1000000</f>
        <v>-7050.4709135100011</v>
      </c>
    </row>
    <row r="17" spans="1:13" ht="30">
      <c r="A17" s="28" t="s">
        <v>43</v>
      </c>
      <c r="B17" s="28" t="s">
        <v>43</v>
      </c>
      <c r="C17" s="29" t="s">
        <v>52</v>
      </c>
      <c r="D17" s="39">
        <f t="shared" ref="D17:L17" si="14">D5/1000000</f>
        <v>-6076.1979404999993</v>
      </c>
      <c r="E17" s="39">
        <f t="shared" si="14"/>
        <v>-5867.5290455900004</v>
      </c>
      <c r="F17" s="39">
        <f t="shared" si="14"/>
        <v>-6125.8619962499997</v>
      </c>
      <c r="G17" s="39">
        <f t="shared" si="14"/>
        <v>-11311.241335369999</v>
      </c>
      <c r="H17" s="39">
        <f t="shared" si="14"/>
        <v>-4707.4543894500011</v>
      </c>
      <c r="I17" s="39">
        <f t="shared" si="14"/>
        <v>-5190.9694639500003</v>
      </c>
      <c r="J17" s="39">
        <f t="shared" si="14"/>
        <v>-4930.7348559299999</v>
      </c>
      <c r="K17" s="39">
        <f t="shared" si="14"/>
        <v>-3832.6362009099998</v>
      </c>
      <c r="L17" s="39">
        <f t="shared" si="14"/>
        <v>-3743.3183545799998</v>
      </c>
      <c r="M17" s="39">
        <f t="shared" ref="M17" si="15">M5/1000000</f>
        <v>-4198.5187017200005</v>
      </c>
    </row>
    <row r="18" spans="1:13" ht="60">
      <c r="A18" s="28" t="s">
        <v>46</v>
      </c>
      <c r="B18" s="28" t="s">
        <v>53</v>
      </c>
      <c r="C18" s="29" t="s">
        <v>987</v>
      </c>
      <c r="D18" s="39">
        <f t="shared" ref="D18:L18" si="16">D6/1000000</f>
        <v>-3277.9748641700003</v>
      </c>
      <c r="E18" s="39">
        <f t="shared" si="16"/>
        <v>-3333.6964483199999</v>
      </c>
      <c r="F18" s="39">
        <f t="shared" si="16"/>
        <v>-4152.0919030799996</v>
      </c>
      <c r="G18" s="39">
        <f t="shared" si="16"/>
        <v>-8490.7150646899991</v>
      </c>
      <c r="H18" s="39">
        <f t="shared" si="16"/>
        <v>-4149.4621546099997</v>
      </c>
      <c r="I18" s="39">
        <f t="shared" si="16"/>
        <v>-4209.1659551700004</v>
      </c>
      <c r="J18" s="39">
        <f t="shared" si="16"/>
        <v>-4401.5829006800004</v>
      </c>
      <c r="K18" s="39">
        <f t="shared" si="16"/>
        <v>-3732.8292650600001</v>
      </c>
      <c r="L18" s="39">
        <f t="shared" si="16"/>
        <v>-3665.4021305799997</v>
      </c>
      <c r="M18" s="39">
        <f t="shared" ref="M18" si="17">M6/1000000</f>
        <v>-3349.35699892</v>
      </c>
    </row>
    <row r="19" spans="1:13" ht="30">
      <c r="A19" s="28" t="s">
        <v>46</v>
      </c>
      <c r="B19" s="28" t="s">
        <v>48</v>
      </c>
      <c r="C19" s="29" t="s">
        <v>983</v>
      </c>
      <c r="D19" s="39">
        <f t="shared" ref="D19:L19" si="18">D7/1000000</f>
        <v>0</v>
      </c>
      <c r="E19" s="39">
        <f t="shared" si="18"/>
        <v>0</v>
      </c>
      <c r="F19" s="39">
        <f t="shared" si="18"/>
        <v>0</v>
      </c>
      <c r="G19" s="39">
        <f t="shared" si="18"/>
        <v>0</v>
      </c>
      <c r="H19" s="39">
        <f t="shared" si="18"/>
        <v>0</v>
      </c>
      <c r="I19" s="39">
        <f t="shared" si="18"/>
        <v>0</v>
      </c>
      <c r="J19" s="39">
        <f t="shared" si="18"/>
        <v>0</v>
      </c>
      <c r="K19" s="39">
        <f t="shared" si="18"/>
        <v>0</v>
      </c>
      <c r="L19" s="39">
        <f t="shared" si="18"/>
        <v>-2399.9292951299994</v>
      </c>
      <c r="M19" s="39">
        <f t="shared" ref="M19" si="19">M7/1000000</f>
        <v>-3195.6226695099995</v>
      </c>
    </row>
    <row r="20" spans="1:13" ht="15.75">
      <c r="A20" s="28" t="s">
        <v>46</v>
      </c>
      <c r="B20" s="118" t="s">
        <v>48</v>
      </c>
      <c r="C20" s="110" t="s">
        <v>54</v>
      </c>
      <c r="D20" s="39">
        <f t="shared" ref="D20:L20" si="20">D8/1000000</f>
        <v>-1656.1672475900002</v>
      </c>
      <c r="E20" s="39">
        <f t="shared" si="20"/>
        <v>-1855.9159656900001</v>
      </c>
      <c r="F20" s="39">
        <f t="shared" si="20"/>
        <v>-2047.9765470299994</v>
      </c>
      <c r="G20" s="39">
        <f t="shared" si="20"/>
        <v>-4688.7159940299989</v>
      </c>
      <c r="H20" s="39">
        <f t="shared" si="20"/>
        <v>-2340.0327902000004</v>
      </c>
      <c r="I20" s="39">
        <f t="shared" si="20"/>
        <v>-2362.3581852900002</v>
      </c>
      <c r="J20" s="39">
        <f t="shared" si="20"/>
        <v>-2279.0798877299999</v>
      </c>
      <c r="K20" s="39">
        <f t="shared" si="20"/>
        <v>-1921.3661270500004</v>
      </c>
      <c r="L20" s="39">
        <f t="shared" si="20"/>
        <v>-1584.2240306399999</v>
      </c>
      <c r="M20" s="39">
        <f t="shared" ref="M20" si="21">M8/1000000</f>
        <v>-1703.8834124600005</v>
      </c>
    </row>
    <row r="21" spans="1:13" ht="31.5" customHeight="1">
      <c r="A21" s="28" t="s">
        <v>46</v>
      </c>
      <c r="B21" s="28" t="s">
        <v>53</v>
      </c>
      <c r="C21" s="125" t="s">
        <v>1502</v>
      </c>
      <c r="D21" s="39">
        <f t="shared" ref="D21:L21" si="22">D9/1000000</f>
        <v>-9.3245878500000003</v>
      </c>
      <c r="E21" s="39">
        <f t="shared" si="22"/>
        <v>-2.7817555199999999</v>
      </c>
      <c r="F21" s="39">
        <f t="shared" si="22"/>
        <v>-14.355785039999999</v>
      </c>
      <c r="G21" s="39">
        <f t="shared" si="22"/>
        <v>-4.6715044599999995</v>
      </c>
      <c r="H21" s="39">
        <f t="shared" si="22"/>
        <v>-40.859907960000001</v>
      </c>
      <c r="I21" s="39">
        <f t="shared" si="22"/>
        <v>7.1765132400000002</v>
      </c>
      <c r="J21" s="39">
        <f t="shared" si="22"/>
        <v>-44.571297950000002</v>
      </c>
      <c r="K21" s="39">
        <f t="shared" si="22"/>
        <v>-14.8824813</v>
      </c>
      <c r="L21" s="39">
        <f t="shared" si="22"/>
        <v>-21.451453469999315</v>
      </c>
      <c r="M21" s="39">
        <f t="shared" ref="M21" si="23">M9/1000000</f>
        <v>-1585.06386086</v>
      </c>
    </row>
    <row r="22" spans="1:13" ht="61.5" customHeight="1">
      <c r="A22" s="28" t="s">
        <v>46</v>
      </c>
      <c r="B22" s="28" t="s">
        <v>53</v>
      </c>
      <c r="C22" s="125" t="s">
        <v>1547</v>
      </c>
      <c r="D22" s="43">
        <f t="shared" ref="D22:L22" si="24">D10/1000000</f>
        <v>-579.34208946000001</v>
      </c>
      <c r="E22" s="43">
        <f t="shared" si="24"/>
        <v>-600.22960297999998</v>
      </c>
      <c r="F22" s="43">
        <f t="shared" si="24"/>
        <v>-549.49449469000001</v>
      </c>
      <c r="G22" s="43">
        <f t="shared" si="24"/>
        <v>-1611.9444352799999</v>
      </c>
      <c r="H22" s="43">
        <f t="shared" si="24"/>
        <v>-567.84354347999999</v>
      </c>
      <c r="I22" s="43">
        <f t="shared" si="24"/>
        <v>-482.10862904000004</v>
      </c>
      <c r="J22" s="43">
        <f t="shared" si="24"/>
        <v>-694.89195795000001</v>
      </c>
      <c r="K22" s="43">
        <f t="shared" si="24"/>
        <v>-434.01628147000002</v>
      </c>
      <c r="L22" s="43">
        <f t="shared" si="24"/>
        <v>-489.78812342000003</v>
      </c>
      <c r="M22" s="43">
        <f t="shared" ref="M22" si="25">M10/1000000</f>
        <v>-660.84792194999989</v>
      </c>
    </row>
    <row r="23" spans="1:13" ht="45">
      <c r="A23" s="119" t="s">
        <v>46</v>
      </c>
      <c r="B23" s="119" t="s">
        <v>53</v>
      </c>
      <c r="C23" s="127" t="s">
        <v>1501</v>
      </c>
      <c r="D23" s="40">
        <f t="shared" ref="D23:L23" si="26">D11/1000000</f>
        <v>-88.449703480000011</v>
      </c>
      <c r="E23" s="40">
        <f t="shared" si="26"/>
        <v>-85.627920979999999</v>
      </c>
      <c r="F23" s="40">
        <f t="shared" si="26"/>
        <v>-123.89779643000001</v>
      </c>
      <c r="G23" s="40">
        <f t="shared" si="26"/>
        <v>-119.73317406</v>
      </c>
      <c r="H23" s="40">
        <f t="shared" si="26"/>
        <v>-187.27170565</v>
      </c>
      <c r="I23" s="40">
        <f t="shared" si="26"/>
        <v>-264.62884459999998</v>
      </c>
      <c r="J23" s="40">
        <f t="shared" si="26"/>
        <v>-273.08199244999997</v>
      </c>
      <c r="K23" s="40">
        <f t="shared" si="26"/>
        <v>-145.12433937</v>
      </c>
      <c r="L23" s="40">
        <f t="shared" si="26"/>
        <v>-215.06363868000031</v>
      </c>
      <c r="M23" s="40">
        <f t="shared" ref="M23" si="27">M11/1000000</f>
        <v>-427.84739047999994</v>
      </c>
    </row>
    <row r="28" spans="1:13">
      <c r="C28" s="58" t="s">
        <v>50</v>
      </c>
      <c r="D28" s="7">
        <v>-11552454537.199999</v>
      </c>
      <c r="E28" s="7">
        <v>-11795111255.980001</v>
      </c>
      <c r="F28" s="7">
        <v>-12762168203.940001</v>
      </c>
      <c r="G28" s="7">
        <v>-31764144167.009998</v>
      </c>
      <c r="H28" s="7">
        <v>-19045134868.420002</v>
      </c>
      <c r="I28" s="7">
        <v>-15556250323.24</v>
      </c>
      <c r="J28" s="7">
        <v>-16700126242.360001</v>
      </c>
      <c r="K28" s="7">
        <v>-12672333003.450003</v>
      </c>
      <c r="L28" s="7">
        <v>-16081493961.84</v>
      </c>
      <c r="M28" s="7">
        <v>-18445521598.720001</v>
      </c>
    </row>
    <row r="29" spans="1:13">
      <c r="C29" s="58" t="s">
        <v>49</v>
      </c>
      <c r="D29" s="7">
        <v>-50550907310.459999</v>
      </c>
      <c r="E29" s="7">
        <v>-13274823331.910002</v>
      </c>
      <c r="F29" s="7">
        <v>-16505349211.449995</v>
      </c>
      <c r="G29" s="7">
        <v>-32245279298.849998</v>
      </c>
      <c r="H29" s="7">
        <v>-16305598324.25</v>
      </c>
      <c r="I29" s="7">
        <v>-16388907008.68</v>
      </c>
      <c r="J29" s="7">
        <v>-16906062316.23</v>
      </c>
      <c r="K29" s="7">
        <v>-14299160063.799997</v>
      </c>
      <c r="L29" s="7">
        <v>-14046169665.929998</v>
      </c>
      <c r="M29" s="7">
        <v>-12830680525.940002</v>
      </c>
    </row>
    <row r="30" spans="1:13">
      <c r="C30" s="58" t="s">
        <v>51</v>
      </c>
      <c r="D30" s="7"/>
      <c r="E30" s="7"/>
      <c r="F30" s="7"/>
      <c r="G30" s="7">
        <v>-14669536376.130001</v>
      </c>
      <c r="H30" s="7">
        <v>-7149259421.7100019</v>
      </c>
      <c r="I30" s="7">
        <v>-7067458985.8400011</v>
      </c>
      <c r="J30" s="7">
        <v>-6572689361.5300007</v>
      </c>
      <c r="K30" s="7">
        <v>-6030935658.6499977</v>
      </c>
      <c r="L30" s="7">
        <v>-4162794113.6500001</v>
      </c>
      <c r="M30" s="7">
        <v>-7050470913.5100012</v>
      </c>
    </row>
    <row r="31" spans="1:13">
      <c r="C31" s="58" t="s">
        <v>52</v>
      </c>
      <c r="D31" s="7">
        <v>-6076197940.499999</v>
      </c>
      <c r="E31" s="7">
        <v>-5867529045.5900002</v>
      </c>
      <c r="F31" s="7">
        <v>-6125861996.25</v>
      </c>
      <c r="G31" s="7">
        <v>-11311241335.369999</v>
      </c>
      <c r="H31" s="7">
        <v>-4707454389.4500008</v>
      </c>
      <c r="I31" s="7">
        <v>-5190969463.9500008</v>
      </c>
      <c r="J31" s="7">
        <v>-4930734855.9300003</v>
      </c>
      <c r="K31" s="7">
        <v>-3832636200.9099998</v>
      </c>
      <c r="L31" s="7">
        <v>-3743318354.5799999</v>
      </c>
      <c r="M31" s="7">
        <v>-4198518701.7200003</v>
      </c>
    </row>
    <row r="32" spans="1:13">
      <c r="C32" s="58" t="s">
        <v>1541</v>
      </c>
      <c r="D32" s="7">
        <v>-3277974864.1700001</v>
      </c>
      <c r="E32" s="7">
        <v>-3333696448.3200002</v>
      </c>
      <c r="F32" s="7">
        <v>-4152091903.0799999</v>
      </c>
      <c r="G32" s="7">
        <v>-8490715064.6899996</v>
      </c>
      <c r="H32" s="7">
        <v>-4149462154.6100001</v>
      </c>
      <c r="I32" s="7">
        <v>-4209165955.1700001</v>
      </c>
      <c r="J32" s="7">
        <v>-4401582900.6800003</v>
      </c>
      <c r="K32" s="7">
        <v>-3732829265.0599999</v>
      </c>
      <c r="L32" s="7">
        <v>-3665402130.5799999</v>
      </c>
      <c r="M32" s="7">
        <v>-3349356998.9200001</v>
      </c>
    </row>
    <row r="33" spans="3:13">
      <c r="C33" s="58" t="s">
        <v>983</v>
      </c>
      <c r="D33" s="7"/>
      <c r="E33" s="7"/>
      <c r="F33" s="7"/>
      <c r="G33" s="7"/>
      <c r="H33" s="7"/>
      <c r="I33" s="7"/>
      <c r="J33" s="7"/>
      <c r="K33" s="7"/>
      <c r="L33" s="7">
        <v>-2399929295.1299996</v>
      </c>
      <c r="M33" s="7">
        <v>-3195622669.5099993</v>
      </c>
    </row>
    <row r="34" spans="3:13">
      <c r="C34" s="58" t="s">
        <v>54</v>
      </c>
      <c r="D34" s="7">
        <v>-1656167247.5900002</v>
      </c>
      <c r="E34" s="7">
        <v>-1855915965.6900001</v>
      </c>
      <c r="F34" s="7">
        <v>-2047976547.0299995</v>
      </c>
      <c r="G34" s="7">
        <v>-4688715994.0299988</v>
      </c>
      <c r="H34" s="7">
        <v>-2340032790.2000003</v>
      </c>
      <c r="I34" s="7">
        <v>-2362358185.29</v>
      </c>
      <c r="J34" s="7">
        <v>-2279079887.73</v>
      </c>
      <c r="K34" s="7">
        <v>-1921366127.0500004</v>
      </c>
      <c r="L34" s="7">
        <v>-1584224030.6399999</v>
      </c>
      <c r="M34" s="7">
        <v>-1703883412.4600005</v>
      </c>
    </row>
    <row r="35" spans="3:13">
      <c r="C35" s="58" t="s">
        <v>1502</v>
      </c>
      <c r="D35" s="7">
        <v>-9324587.8499999996</v>
      </c>
      <c r="E35" s="7">
        <v>-2781755.52</v>
      </c>
      <c r="F35" s="7">
        <v>-14355785.039999999</v>
      </c>
      <c r="G35" s="7">
        <v>-4671504.46</v>
      </c>
      <c r="H35" s="7">
        <v>-40859907.960000001</v>
      </c>
      <c r="I35" s="7">
        <v>7176513.2400000002</v>
      </c>
      <c r="J35" s="7">
        <v>-44571297.950000003</v>
      </c>
      <c r="K35" s="7">
        <v>-14882481.300000001</v>
      </c>
      <c r="L35" s="7">
        <v>-21451453.469999313</v>
      </c>
      <c r="M35" s="7">
        <v>-1585063860.8599999</v>
      </c>
    </row>
    <row r="36" spans="3:13">
      <c r="C36" s="58" t="s">
        <v>1547</v>
      </c>
      <c r="D36" s="7">
        <v>-579342089.46000004</v>
      </c>
      <c r="E36" s="7">
        <v>-600229602.98000002</v>
      </c>
      <c r="F36" s="7">
        <v>-549494494.69000006</v>
      </c>
      <c r="G36" s="7">
        <v>-1611944435.28</v>
      </c>
      <c r="H36" s="7">
        <v>-567843543.48000002</v>
      </c>
      <c r="I36" s="7">
        <v>-482108629.04000002</v>
      </c>
      <c r="J36" s="7">
        <v>-694891957.95000005</v>
      </c>
      <c r="K36" s="7">
        <v>-434016281.47000003</v>
      </c>
      <c r="L36" s="7">
        <v>-489788123.42000002</v>
      </c>
      <c r="M36" s="7">
        <v>-660847921.94999993</v>
      </c>
    </row>
    <row r="37" spans="3:13">
      <c r="C37" s="58" t="s">
        <v>1501</v>
      </c>
      <c r="D37" s="7">
        <v>-88449703.480000004</v>
      </c>
      <c r="E37" s="7">
        <v>-85627920.980000004</v>
      </c>
      <c r="F37" s="7">
        <v>-123897796.43000001</v>
      </c>
      <c r="G37" s="7">
        <v>-119733174.06</v>
      </c>
      <c r="H37" s="7">
        <v>-187271705.65000001</v>
      </c>
      <c r="I37" s="7">
        <v>-264628844.59999999</v>
      </c>
      <c r="J37" s="7">
        <v>-273081992.44999999</v>
      </c>
      <c r="K37" s="7">
        <v>-145124339.37</v>
      </c>
      <c r="L37" s="7">
        <v>-215063638.68000031</v>
      </c>
      <c r="M37" s="7">
        <v>-427847390.47999996</v>
      </c>
    </row>
    <row r="38" spans="3:13">
      <c r="C38" s="58" t="s">
        <v>1364</v>
      </c>
      <c r="D38" s="7">
        <v>59880611.690000005</v>
      </c>
      <c r="E38" s="7">
        <v>63887995.060000002</v>
      </c>
      <c r="F38" s="7">
        <v>64798810.329999998</v>
      </c>
      <c r="G38" s="7">
        <v>79978573.959999993</v>
      </c>
      <c r="H38" s="7">
        <v>106971909.70999999</v>
      </c>
      <c r="I38" s="7">
        <v>110882037.00000001</v>
      </c>
      <c r="J38" s="7">
        <v>-885645.74</v>
      </c>
      <c r="K38" s="7">
        <v>-504785.67</v>
      </c>
      <c r="L38" s="7">
        <v>1588726.1499999762</v>
      </c>
      <c r="M38" s="7">
        <v>-287532568.94</v>
      </c>
    </row>
    <row r="39" spans="3:13">
      <c r="C39" s="58" t="s">
        <v>1393</v>
      </c>
      <c r="D39" s="7">
        <v>-1498465.32</v>
      </c>
      <c r="E39" s="7">
        <v>1845903.46</v>
      </c>
      <c r="F39" s="7">
        <v>-9575450.5700000003</v>
      </c>
      <c r="G39" s="7">
        <v>5073316.32</v>
      </c>
      <c r="H39" s="7">
        <v>8435998.6999999993</v>
      </c>
      <c r="I39" s="7">
        <v>6496237.4799999995</v>
      </c>
      <c r="J39" s="7">
        <v>-13341707.780000001</v>
      </c>
      <c r="K39" s="7">
        <v>-8800819.9700000007</v>
      </c>
      <c r="L39" s="7">
        <v>333934.55</v>
      </c>
      <c r="M39" s="7">
        <v>-245384984.13</v>
      </c>
    </row>
    <row r="40" spans="3:13">
      <c r="C40" s="58" t="s">
        <v>1540</v>
      </c>
      <c r="D40" s="7">
        <v>-1553537.14</v>
      </c>
      <c r="E40" s="7">
        <v>-4440846.63</v>
      </c>
      <c r="F40" s="7">
        <v>-2496190.7999999998</v>
      </c>
      <c r="G40" s="7">
        <v>-1139651.81</v>
      </c>
      <c r="H40" s="7">
        <v>-7800249.2199999997</v>
      </c>
      <c r="I40" s="7">
        <v>-249373.73</v>
      </c>
      <c r="J40" s="7">
        <v>-5344930.5</v>
      </c>
      <c r="K40" s="7">
        <v>-1698255.78</v>
      </c>
      <c r="L40" s="7">
        <v>-3254115.52</v>
      </c>
      <c r="M40" s="7">
        <v>-196958840.40000001</v>
      </c>
    </row>
    <row r="41" spans="3:13">
      <c r="C41" s="58" t="s">
        <v>1469</v>
      </c>
      <c r="D41" s="7">
        <v>332761.45</v>
      </c>
      <c r="E41" s="7">
        <v>407132.4</v>
      </c>
      <c r="F41" s="7">
        <v>320530.42</v>
      </c>
      <c r="G41" s="7">
        <v>81772.900000000009</v>
      </c>
      <c r="H41" s="7">
        <v>56321.91</v>
      </c>
      <c r="I41" s="7">
        <v>61.79</v>
      </c>
      <c r="J41" s="7">
        <v>-20840034.16</v>
      </c>
      <c r="K41" s="7">
        <v>-80035933.819999993</v>
      </c>
      <c r="L41" s="7">
        <v>-107570063.61</v>
      </c>
      <c r="M41" s="7">
        <v>-185569524.78999999</v>
      </c>
    </row>
    <row r="42" spans="3:13">
      <c r="C42" s="58" t="s">
        <v>1372</v>
      </c>
      <c r="D42" s="7">
        <v>-96284755.239999995</v>
      </c>
      <c r="E42" s="7">
        <v>-187396699.02000001</v>
      </c>
      <c r="F42" s="7">
        <v>-195936605.87</v>
      </c>
      <c r="G42" s="7">
        <v>-183804170.46000001</v>
      </c>
      <c r="H42" s="7">
        <v>-156201187.38999999</v>
      </c>
      <c r="I42" s="7">
        <v>-233198826.75999999</v>
      </c>
      <c r="J42" s="7">
        <v>-273181310.44999999</v>
      </c>
      <c r="K42" s="7">
        <v>-110121695.56999999</v>
      </c>
      <c r="L42" s="7">
        <v>-79540721.449999988</v>
      </c>
      <c r="M42" s="7">
        <v>-168657023.81</v>
      </c>
    </row>
    <row r="43" spans="3:13">
      <c r="C43" s="58" t="s">
        <v>1374</v>
      </c>
      <c r="D43" s="7">
        <v>-86089773.859999999</v>
      </c>
      <c r="E43" s="7">
        <v>-80177976.339999989</v>
      </c>
      <c r="F43" s="7">
        <v>-71661431.289999992</v>
      </c>
      <c r="G43" s="7">
        <v>-68702822.010000005</v>
      </c>
      <c r="H43" s="7">
        <v>-57816403.439999998</v>
      </c>
      <c r="I43" s="7">
        <v>-126183216.55000001</v>
      </c>
      <c r="J43" s="7">
        <v>-66629075.580000006</v>
      </c>
      <c r="K43" s="7">
        <v>-132718814.68000001</v>
      </c>
      <c r="L43" s="7">
        <v>-74993794.489999995</v>
      </c>
      <c r="M43" s="7">
        <v>-124695589.94000001</v>
      </c>
    </row>
    <row r="44" spans="3:13">
      <c r="C44" s="58" t="s">
        <v>1305</v>
      </c>
      <c r="D44" s="7">
        <v>-104715455.87</v>
      </c>
      <c r="E44" s="7">
        <v>169028540.65000001</v>
      </c>
      <c r="F44" s="7">
        <v>-115326306.22</v>
      </c>
      <c r="G44" s="7">
        <v>-101556115.55</v>
      </c>
      <c r="H44" s="7">
        <v>-78383785.150000006</v>
      </c>
      <c r="I44" s="7">
        <v>-101761418.2</v>
      </c>
      <c r="J44" s="7">
        <v>-86823487.349999994</v>
      </c>
      <c r="K44" s="7">
        <v>-70851863.859999999</v>
      </c>
      <c r="L44" s="7">
        <v>-69394489.809999943</v>
      </c>
      <c r="M44" s="7">
        <v>-95556441.270000011</v>
      </c>
    </row>
    <row r="45" spans="3:13">
      <c r="C45" s="58" t="s">
        <v>1493</v>
      </c>
      <c r="D45" s="7">
        <v>-13129424.43</v>
      </c>
      <c r="E45" s="7">
        <v>-10109142.26</v>
      </c>
      <c r="F45" s="7">
        <v>-17604125.829999998</v>
      </c>
      <c r="G45" s="7">
        <v>-219041353.22999999</v>
      </c>
      <c r="H45" s="7">
        <v>-34416558.390000001</v>
      </c>
      <c r="I45" s="7">
        <v>-97231999.189999998</v>
      </c>
      <c r="J45" s="7">
        <v>-58605634.359999999</v>
      </c>
      <c r="K45" s="7">
        <v>-45961559.100000001</v>
      </c>
      <c r="L45" s="7">
        <v>-18739298.159999996</v>
      </c>
      <c r="M45" s="7">
        <v>-75297991.11999999</v>
      </c>
    </row>
    <row r="46" spans="3:13">
      <c r="C46" s="58" t="s">
        <v>1593</v>
      </c>
      <c r="D46" s="7">
        <v>-3994192.44</v>
      </c>
      <c r="E46" s="7">
        <v>-2197866.5099999998</v>
      </c>
      <c r="F46" s="7">
        <v>-2340929.98</v>
      </c>
      <c r="G46" s="7">
        <v>7711569.5899999999</v>
      </c>
      <c r="H46" s="7">
        <v>-1987374.74</v>
      </c>
      <c r="I46" s="7">
        <v>-1341943.3800000001</v>
      </c>
      <c r="J46" s="7">
        <v>-6956369.7100000009</v>
      </c>
      <c r="K46" s="7">
        <v>22791772.530000001</v>
      </c>
      <c r="L46" s="7">
        <v>1053304.8799999999</v>
      </c>
      <c r="M46" s="7">
        <v>-74545275.370000005</v>
      </c>
    </row>
    <row r="47" spans="3:13">
      <c r="C47" s="58" t="s">
        <v>1566</v>
      </c>
      <c r="D47" s="7">
        <v>-23490951.390000001</v>
      </c>
      <c r="E47" s="7">
        <v>-27142293.969999999</v>
      </c>
      <c r="F47" s="7">
        <v>-31486954.050000001</v>
      </c>
      <c r="G47" s="7">
        <v>-74009981.739999995</v>
      </c>
      <c r="H47" s="7">
        <v>-24139650.260000002</v>
      </c>
      <c r="I47" s="7">
        <v>-34218878.07</v>
      </c>
      <c r="J47" s="7">
        <v>-46748424.030000001</v>
      </c>
      <c r="K47" s="7">
        <v>-31073569.879999999</v>
      </c>
      <c r="L47" s="7">
        <v>-16090871.130000001</v>
      </c>
      <c r="M47" s="7">
        <v>-67391172.879999995</v>
      </c>
    </row>
    <row r="48" spans="3:13">
      <c r="C48" s="58" t="s">
        <v>1397</v>
      </c>
      <c r="D48" s="7">
        <v>2483398.39</v>
      </c>
      <c r="E48" s="7">
        <v>3052834.9</v>
      </c>
      <c r="F48" s="7">
        <v>510311.68000000011</v>
      </c>
      <c r="G48" s="7">
        <v>1808823.39</v>
      </c>
      <c r="H48" s="7">
        <v>4237980.21</v>
      </c>
      <c r="I48" s="7">
        <v>3063310.48</v>
      </c>
      <c r="J48" s="7">
        <v>401181.39999999997</v>
      </c>
      <c r="K48" s="7">
        <v>4177525.2</v>
      </c>
      <c r="L48" s="7">
        <v>2617711.63</v>
      </c>
      <c r="M48" s="7">
        <v>-43311868.380000003</v>
      </c>
    </row>
    <row r="49" spans="3:13">
      <c r="C49" s="58" t="s">
        <v>1572</v>
      </c>
      <c r="D49" s="7"/>
      <c r="E49" s="7"/>
      <c r="F49" s="7"/>
      <c r="G49" s="7"/>
      <c r="H49" s="7"/>
      <c r="I49" s="7"/>
      <c r="J49" s="7"/>
      <c r="K49" s="7"/>
      <c r="L49" s="7">
        <v>-43846266.649999999</v>
      </c>
      <c r="M49" s="7">
        <v>-42982853.909999996</v>
      </c>
    </row>
    <row r="50" spans="3:13">
      <c r="C50" s="58" t="s">
        <v>1474</v>
      </c>
      <c r="D50" s="7">
        <v>-49424529.489999995</v>
      </c>
      <c r="E50" s="7">
        <v>-21040516.57</v>
      </c>
      <c r="F50" s="7">
        <v>-34110443.079999998</v>
      </c>
      <c r="G50" s="7">
        <v>-36842713.739999995</v>
      </c>
      <c r="H50" s="7">
        <v>-102428847.44</v>
      </c>
      <c r="I50" s="7">
        <v>-97447566.070000008</v>
      </c>
      <c r="J50" s="7">
        <v>-70096388.86999999</v>
      </c>
      <c r="K50" s="7">
        <v>-70219699.170000002</v>
      </c>
      <c r="L50" s="7">
        <v>-81216151.330000013</v>
      </c>
      <c r="M50" s="7">
        <v>-32064608.780000001</v>
      </c>
    </row>
    <row r="51" spans="3:13">
      <c r="C51" s="58" t="s">
        <v>1571</v>
      </c>
      <c r="D51" s="7">
        <v>26007346.789999999</v>
      </c>
      <c r="E51" s="7">
        <v>35000</v>
      </c>
      <c r="F51" s="7">
        <v>-17986.64</v>
      </c>
      <c r="G51" s="7">
        <v>0</v>
      </c>
      <c r="H51" s="7">
        <v>-16000</v>
      </c>
      <c r="I51" s="7">
        <v>-7566.39</v>
      </c>
      <c r="J51" s="7">
        <v>-90000</v>
      </c>
      <c r="K51" s="7">
        <v>-331400</v>
      </c>
      <c r="L51" s="7">
        <v>-31010418.219999999</v>
      </c>
      <c r="M51" s="7">
        <v>-29311509.960000001</v>
      </c>
    </row>
    <row r="52" spans="3:13">
      <c r="C52" s="58" t="s">
        <v>1390</v>
      </c>
      <c r="D52" s="7">
        <v>-617247.15</v>
      </c>
      <c r="E52" s="7">
        <v>-196996.94</v>
      </c>
      <c r="F52" s="7">
        <v>-14837.630000000005</v>
      </c>
      <c r="G52" s="7">
        <v>3217376.7199999997</v>
      </c>
      <c r="H52" s="7">
        <v>-11122.7</v>
      </c>
      <c r="I52" s="7">
        <v>5924150.6299999999</v>
      </c>
      <c r="J52" s="7">
        <v>-12180101.459999999</v>
      </c>
      <c r="K52" s="7">
        <v>-28588.739999999991</v>
      </c>
      <c r="L52" s="7">
        <v>-55386.759999999995</v>
      </c>
      <c r="M52" s="7">
        <v>-27032238.77</v>
      </c>
    </row>
    <row r="53" spans="3:13">
      <c r="C53" s="58" t="s">
        <v>1596</v>
      </c>
      <c r="D53" s="7">
        <v>-93973.05</v>
      </c>
      <c r="E53" s="7">
        <v>14974.31</v>
      </c>
      <c r="F53" s="7">
        <v>873567.27</v>
      </c>
      <c r="G53" s="7">
        <v>-4534188.22</v>
      </c>
      <c r="H53" s="7">
        <v>255206.1</v>
      </c>
      <c r="I53" s="7">
        <v>-5549669.6399999997</v>
      </c>
      <c r="J53" s="7">
        <v>-4359273.5999999996</v>
      </c>
      <c r="K53" s="7"/>
      <c r="L53" s="7">
        <v>-4366045.6200000048</v>
      </c>
      <c r="M53" s="7">
        <v>-18742708.93</v>
      </c>
    </row>
    <row r="54" spans="3:13">
      <c r="C54" s="58" t="s">
        <v>1485</v>
      </c>
      <c r="D54" s="7">
        <v>-37269858.370000005</v>
      </c>
      <c r="E54" s="7">
        <v>-4944155.1399999997</v>
      </c>
      <c r="F54" s="7">
        <v>-21264417.16</v>
      </c>
      <c r="G54" s="7">
        <v>-24513740.260000002</v>
      </c>
      <c r="H54" s="7">
        <v>-2198419.15</v>
      </c>
      <c r="I54" s="7">
        <v>-54511444.659999996</v>
      </c>
      <c r="J54" s="7">
        <v>-10722292.560000001</v>
      </c>
      <c r="K54" s="7">
        <v>-31043834.59</v>
      </c>
      <c r="L54" s="7">
        <v>-40398447.420000002</v>
      </c>
      <c r="M54" s="7">
        <v>-17939538.220000003</v>
      </c>
    </row>
    <row r="55" spans="3:13">
      <c r="C55" s="58" t="s">
        <v>1315</v>
      </c>
      <c r="D55" s="7">
        <v>-8096342.5499999998</v>
      </c>
      <c r="E55" s="7">
        <v>-10052179.77</v>
      </c>
      <c r="F55" s="7">
        <v>-3721540.5</v>
      </c>
      <c r="G55" s="7">
        <v>292784.18999999994</v>
      </c>
      <c r="H55" s="7">
        <v>252343275.88</v>
      </c>
      <c r="I55" s="7">
        <v>20656057.879999992</v>
      </c>
      <c r="J55" s="7">
        <v>-9060285.1199999992</v>
      </c>
      <c r="K55" s="7">
        <v>9190043.2699999996</v>
      </c>
      <c r="L55" s="7">
        <v>2195342.7799999998</v>
      </c>
      <c r="M55" s="7">
        <v>-14672280.419999998</v>
      </c>
    </row>
    <row r="56" spans="3:13">
      <c r="C56" s="58" t="s">
        <v>1559</v>
      </c>
      <c r="D56" s="7">
        <v>0</v>
      </c>
      <c r="E56" s="7">
        <v>0</v>
      </c>
      <c r="F56" s="7">
        <v>0</v>
      </c>
      <c r="G56" s="7">
        <v>-313003.39</v>
      </c>
      <c r="H56" s="7">
        <v>-2580.29</v>
      </c>
      <c r="I56" s="7">
        <v>-764308.61</v>
      </c>
      <c r="J56" s="7">
        <v>-939416.61</v>
      </c>
      <c r="K56" s="7">
        <v>-3302344.85</v>
      </c>
      <c r="L56" s="7">
        <v>-4615923.07</v>
      </c>
      <c r="M56" s="7">
        <v>-14268181.68</v>
      </c>
    </row>
    <row r="57" spans="3:13">
      <c r="C57" s="58" t="s">
        <v>1363</v>
      </c>
      <c r="D57" s="7">
        <v>6140.74</v>
      </c>
      <c r="E57" s="7">
        <v>63168.9</v>
      </c>
      <c r="F57" s="7">
        <v>-403351.7</v>
      </c>
      <c r="G57" s="7">
        <v>-48765.99</v>
      </c>
      <c r="H57" s="7">
        <v>69506.98</v>
      </c>
      <c r="I57" s="7">
        <v>219089.07</v>
      </c>
      <c r="J57" s="7">
        <v>-844916.98</v>
      </c>
      <c r="K57" s="7">
        <v>3732.31</v>
      </c>
      <c r="L57" s="7">
        <v>544863.74</v>
      </c>
      <c r="M57" s="7">
        <v>-14258615.640000001</v>
      </c>
    </row>
    <row r="58" spans="3:13">
      <c r="C58" s="58" t="s">
        <v>1504</v>
      </c>
      <c r="D58" s="7">
        <v>-81135.360000000001</v>
      </c>
      <c r="E58" s="7">
        <v>-2051.7599999999998</v>
      </c>
      <c r="F58" s="7">
        <v>-103146.2</v>
      </c>
      <c r="G58" s="7">
        <v>5121.6400000000003</v>
      </c>
      <c r="H58" s="7">
        <v>-2916193.63</v>
      </c>
      <c r="I58" s="7">
        <v>-2165315.71</v>
      </c>
      <c r="J58" s="7">
        <v>-75404.819999999992</v>
      </c>
      <c r="K58" s="7">
        <v>-479115.85</v>
      </c>
      <c r="L58" s="7">
        <v>-299317.76000000001</v>
      </c>
      <c r="M58" s="7">
        <v>-14170864.92</v>
      </c>
    </row>
    <row r="59" spans="3:13">
      <c r="C59" s="58" t="s">
        <v>1564</v>
      </c>
      <c r="D59" s="7">
        <v>-437105.44</v>
      </c>
      <c r="E59" s="7">
        <v>-2676592.5499999998</v>
      </c>
      <c r="F59" s="7">
        <v>-744580.74</v>
      </c>
      <c r="G59" s="7">
        <v>-3042461.11</v>
      </c>
      <c r="H59" s="7">
        <v>-391083.02</v>
      </c>
      <c r="I59" s="7">
        <v>-1708748.84</v>
      </c>
      <c r="J59" s="7">
        <v>-267847.49</v>
      </c>
      <c r="K59" s="7">
        <v>-94049.95</v>
      </c>
      <c r="L59" s="7">
        <v>-4089428.1599999964</v>
      </c>
      <c r="M59" s="7">
        <v>-13290517.1</v>
      </c>
    </row>
    <row r="60" spans="3:13">
      <c r="C60" s="58" t="s">
        <v>1505</v>
      </c>
      <c r="D60" s="7">
        <v>4018793.0599999996</v>
      </c>
      <c r="E60" s="7">
        <v>-290469.64</v>
      </c>
      <c r="F60" s="7">
        <v>-2830917.05</v>
      </c>
      <c r="G60" s="7">
        <v>-2055385.3599999999</v>
      </c>
      <c r="H60" s="7">
        <v>-39825.959999999992</v>
      </c>
      <c r="I60" s="7">
        <v>-52236.780000000006</v>
      </c>
      <c r="J60" s="7">
        <v>-13660705.290000001</v>
      </c>
      <c r="K60" s="7">
        <v>-4516149.12</v>
      </c>
      <c r="L60" s="7">
        <v>-827642.6</v>
      </c>
      <c r="M60" s="7">
        <v>-12227164.709999999</v>
      </c>
    </row>
    <row r="61" spans="3:13">
      <c r="C61" s="58" t="s">
        <v>1590</v>
      </c>
      <c r="D61" s="7">
        <v>53869176.770000003</v>
      </c>
      <c r="E61" s="7">
        <v>-4652404.41</v>
      </c>
      <c r="F61" s="7">
        <v>-2692160.36</v>
      </c>
      <c r="G61" s="7">
        <v>36530408.899999999</v>
      </c>
      <c r="H61" s="7">
        <v>41426573.399999999</v>
      </c>
      <c r="I61" s="7">
        <v>876467.58</v>
      </c>
      <c r="J61" s="7">
        <v>-1282686.21</v>
      </c>
      <c r="K61" s="7">
        <v>-841300.18</v>
      </c>
      <c r="L61" s="7">
        <v>-783613.99</v>
      </c>
      <c r="M61" s="7">
        <v>-10045383.039999999</v>
      </c>
    </row>
    <row r="62" spans="3:13">
      <c r="C62" s="58" t="s">
        <v>1461</v>
      </c>
      <c r="D62" s="7">
        <v>61782.419999999984</v>
      </c>
      <c r="E62" s="7">
        <v>32719.770000000011</v>
      </c>
      <c r="F62" s="7">
        <v>-719303.6399999999</v>
      </c>
      <c r="G62" s="7">
        <v>-320111.31000000006</v>
      </c>
      <c r="H62" s="7">
        <v>-61868.289999999986</v>
      </c>
      <c r="I62" s="7">
        <v>-1990118.41</v>
      </c>
      <c r="J62" s="7">
        <v>-85086.13</v>
      </c>
      <c r="K62" s="7">
        <v>-158288.07999999999</v>
      </c>
      <c r="L62" s="7">
        <v>-182244.62999999998</v>
      </c>
      <c r="M62" s="7">
        <v>-10039262.130000001</v>
      </c>
    </row>
    <row r="63" spans="3:13">
      <c r="C63" s="58" t="s">
        <v>1468</v>
      </c>
      <c r="D63" s="7">
        <v>-2190920.65</v>
      </c>
      <c r="E63" s="7">
        <v>-1512063.3900000001</v>
      </c>
      <c r="F63" s="7">
        <v>-4118312.5500000003</v>
      </c>
      <c r="G63" s="7">
        <v>-1521601.6</v>
      </c>
      <c r="H63" s="7">
        <v>-1877608.4700000002</v>
      </c>
      <c r="I63" s="7">
        <v>-2130713.15</v>
      </c>
      <c r="J63" s="7">
        <v>-1244681.25</v>
      </c>
      <c r="K63" s="7">
        <v>1167501.5999999999</v>
      </c>
      <c r="L63" s="7">
        <v>-1958003.6500000001</v>
      </c>
      <c r="M63" s="7">
        <v>-9449143.0500000007</v>
      </c>
    </row>
    <row r="64" spans="3:13">
      <c r="C64" s="58" t="s">
        <v>1527</v>
      </c>
      <c r="D64" s="7"/>
      <c r="E64" s="7"/>
      <c r="F64" s="7">
        <v>-0.2</v>
      </c>
      <c r="G64" s="7">
        <v>0</v>
      </c>
      <c r="H64" s="7">
        <v>0</v>
      </c>
      <c r="I64" s="7">
        <v>0</v>
      </c>
      <c r="J64" s="7">
        <v>0</v>
      </c>
      <c r="K64" s="7">
        <v>0</v>
      </c>
      <c r="L64" s="7">
        <v>0</v>
      </c>
      <c r="M64" s="7">
        <v>-8978569.8000000007</v>
      </c>
    </row>
    <row r="65" spans="3:13">
      <c r="C65" s="58" t="s">
        <v>1346</v>
      </c>
      <c r="D65" s="7">
        <v>-2888086.21</v>
      </c>
      <c r="E65" s="7">
        <v>-1355783.3</v>
      </c>
      <c r="F65" s="7">
        <v>-1700975.11</v>
      </c>
      <c r="G65" s="7">
        <v>-1194398.99</v>
      </c>
      <c r="H65" s="7">
        <v>-1249605.58</v>
      </c>
      <c r="I65" s="7">
        <v>-403294.45</v>
      </c>
      <c r="J65" s="7">
        <v>1747311.4100000001</v>
      </c>
      <c r="K65" s="7">
        <v>529120.04</v>
      </c>
      <c r="L65" s="7">
        <v>-4579482.34</v>
      </c>
      <c r="M65" s="7">
        <v>-8133540.6799999997</v>
      </c>
    </row>
    <row r="66" spans="3:13">
      <c r="C66" s="58" t="s">
        <v>1536</v>
      </c>
      <c r="D66" s="7"/>
      <c r="E66" s="7"/>
      <c r="F66" s="7">
        <v>14365.42</v>
      </c>
      <c r="G66" s="7">
        <v>-44935.93</v>
      </c>
      <c r="H66" s="7">
        <v>-10910.19</v>
      </c>
      <c r="I66" s="7">
        <v>-1253.57</v>
      </c>
      <c r="J66" s="7">
        <v>-5012.46</v>
      </c>
      <c r="K66" s="7">
        <v>-797.1</v>
      </c>
      <c r="L66" s="7">
        <v>-555.74</v>
      </c>
      <c r="M66" s="7">
        <v>-8108090.4299999997</v>
      </c>
    </row>
    <row r="67" spans="3:13">
      <c r="C67" s="58" t="s">
        <v>1355</v>
      </c>
      <c r="D67" s="7">
        <v>-878181.75</v>
      </c>
      <c r="E67" s="7">
        <v>-201661.08</v>
      </c>
      <c r="F67" s="7">
        <v>5037611.62</v>
      </c>
      <c r="G67" s="7">
        <v>-1159596.1100000001</v>
      </c>
      <c r="H67" s="7">
        <v>4310102.0599999996</v>
      </c>
      <c r="I67" s="7">
        <v>-72729.310000000056</v>
      </c>
      <c r="J67" s="7">
        <v>-578875.22</v>
      </c>
      <c r="K67" s="7">
        <v>948861.35</v>
      </c>
      <c r="L67" s="7">
        <v>-3211005.1799999997</v>
      </c>
      <c r="M67" s="7">
        <v>-8075440.3499999996</v>
      </c>
    </row>
    <row r="68" spans="3:13">
      <c r="C68" s="58" t="s">
        <v>1630</v>
      </c>
      <c r="D68" s="7">
        <v>-661461.55000000005</v>
      </c>
      <c r="E68" s="7">
        <v>-874700.02</v>
      </c>
      <c r="F68" s="7">
        <v>-963232.22</v>
      </c>
      <c r="G68" s="7">
        <v>-229895.86</v>
      </c>
      <c r="H68" s="7">
        <v>-504917.54</v>
      </c>
      <c r="I68" s="7">
        <v>-504363.57</v>
      </c>
      <c r="J68" s="7">
        <v>-361225.64</v>
      </c>
      <c r="K68" s="7">
        <v>-1184302.1499999999</v>
      </c>
      <c r="L68" s="7">
        <v>107542.76</v>
      </c>
      <c r="M68" s="7">
        <v>-7826341</v>
      </c>
    </row>
    <row r="69" spans="3:13">
      <c r="C69" s="58" t="s">
        <v>1459</v>
      </c>
      <c r="D69" s="7">
        <v>1059079.43</v>
      </c>
      <c r="E69" s="7">
        <v>-401568.19999999995</v>
      </c>
      <c r="F69" s="7">
        <v>-706738.71999999986</v>
      </c>
      <c r="G69" s="7">
        <v>-24698.250000000022</v>
      </c>
      <c r="H69" s="7">
        <v>-859251.52</v>
      </c>
      <c r="I69" s="7">
        <v>-161003.71</v>
      </c>
      <c r="J69" s="7">
        <v>-452567.56</v>
      </c>
      <c r="K69" s="7">
        <v>258938.51999999987</v>
      </c>
      <c r="L69" s="7">
        <v>-813952.47</v>
      </c>
      <c r="M69" s="7">
        <v>-7698682.419999999</v>
      </c>
    </row>
    <row r="70" spans="3:13">
      <c r="C70" s="58" t="s">
        <v>1472</v>
      </c>
      <c r="D70" s="7">
        <v>3646.88</v>
      </c>
      <c r="E70" s="7">
        <v>-112872.04</v>
      </c>
      <c r="F70" s="7">
        <v>-29816.819999999996</v>
      </c>
      <c r="G70" s="7">
        <v>80184.19</v>
      </c>
      <c r="H70" s="7">
        <v>-30097.35</v>
      </c>
      <c r="I70" s="7">
        <v>-125926.51000000001</v>
      </c>
      <c r="J70" s="7">
        <v>178921.59000000008</v>
      </c>
      <c r="K70" s="7">
        <v>11631.400000000001</v>
      </c>
      <c r="L70" s="7">
        <v>-83328.88</v>
      </c>
      <c r="M70" s="7">
        <v>-7163077.5099999988</v>
      </c>
    </row>
    <row r="71" spans="3:13">
      <c r="C71" s="58" t="s">
        <v>1439</v>
      </c>
      <c r="D71" s="7">
        <v>62.91</v>
      </c>
      <c r="E71" s="7">
        <v>0</v>
      </c>
      <c r="F71" s="7">
        <v>0</v>
      </c>
      <c r="G71" s="7">
        <v>0</v>
      </c>
      <c r="H71" s="7">
        <v>0</v>
      </c>
      <c r="I71" s="7">
        <v>0</v>
      </c>
      <c r="J71" s="7">
        <v>328781.74</v>
      </c>
      <c r="K71" s="7">
        <v>13225455.42</v>
      </c>
      <c r="L71" s="7">
        <v>0</v>
      </c>
      <c r="M71" s="7">
        <v>-6612708.2800000003</v>
      </c>
    </row>
    <row r="72" spans="3:13">
      <c r="C72" s="58" t="s">
        <v>1486</v>
      </c>
      <c r="D72" s="7">
        <v>2921026.58</v>
      </c>
      <c r="E72" s="7">
        <v>6262066.5800000001</v>
      </c>
      <c r="F72" s="7">
        <v>4793689.21</v>
      </c>
      <c r="G72" s="7">
        <v>1337280.1600000001</v>
      </c>
      <c r="H72" s="7">
        <v>1866077.5</v>
      </c>
      <c r="I72" s="7">
        <v>6768022.0099999998</v>
      </c>
      <c r="J72" s="7">
        <v>5474963.8700000001</v>
      </c>
      <c r="K72" s="7">
        <v>-525034282.35000002</v>
      </c>
      <c r="L72" s="7">
        <v>-1767885.62</v>
      </c>
      <c r="M72" s="7">
        <v>-6479918.7599999998</v>
      </c>
    </row>
    <row r="73" spans="3:13">
      <c r="C73" s="58" t="s">
        <v>1551</v>
      </c>
      <c r="D73" s="7">
        <v>-7364497.0600000005</v>
      </c>
      <c r="E73" s="7">
        <v>-20037763.600000001</v>
      </c>
      <c r="F73" s="7">
        <v>-4939418.8499999996</v>
      </c>
      <c r="G73" s="7">
        <v>-1432170512.27</v>
      </c>
      <c r="H73" s="7">
        <v>-11393420.15</v>
      </c>
      <c r="I73" s="7">
        <v>-45212593.189999998</v>
      </c>
      <c r="J73" s="7">
        <v>-3874539.5</v>
      </c>
      <c r="K73" s="7">
        <v>-303439.06</v>
      </c>
      <c r="L73" s="7">
        <v>-683669921.25</v>
      </c>
      <c r="M73" s="7">
        <v>-5985602.8599999994</v>
      </c>
    </row>
    <row r="74" spans="3:13">
      <c r="C74" s="58" t="s">
        <v>1446</v>
      </c>
      <c r="D74" s="7">
        <v>-2650029.0299999998</v>
      </c>
      <c r="E74" s="7">
        <v>-281005.99</v>
      </c>
      <c r="F74" s="7">
        <v>-22967433.289999999</v>
      </c>
      <c r="G74" s="7">
        <v>-2271288.37</v>
      </c>
      <c r="H74" s="7">
        <v>-49300659.840000004</v>
      </c>
      <c r="I74" s="7">
        <v>-4061757.56</v>
      </c>
      <c r="J74" s="7">
        <v>-99536.05</v>
      </c>
      <c r="K74" s="7">
        <v>-573434.04</v>
      </c>
      <c r="L74" s="7">
        <v>248258.73</v>
      </c>
      <c r="M74" s="7">
        <v>-5947122.4699999997</v>
      </c>
    </row>
    <row r="75" spans="3:13">
      <c r="C75" s="58" t="s">
        <v>1395</v>
      </c>
      <c r="D75" s="7">
        <v>-36361888.140000001</v>
      </c>
      <c r="E75" s="7">
        <v>-62645933.299999997</v>
      </c>
      <c r="F75" s="7">
        <v>-22351931.120000001</v>
      </c>
      <c r="G75" s="7">
        <v>-25252070.720000003</v>
      </c>
      <c r="H75" s="7">
        <v>-5066862.6300000008</v>
      </c>
      <c r="I75" s="7">
        <v>-33821954.930000007</v>
      </c>
      <c r="J75" s="7">
        <v>-7123626.9400000004</v>
      </c>
      <c r="K75" s="7">
        <v>43639050.519999996</v>
      </c>
      <c r="L75" s="7">
        <v>-36153692.130000003</v>
      </c>
      <c r="M75" s="7">
        <v>-5862829.9400000013</v>
      </c>
    </row>
    <row r="76" spans="3:13">
      <c r="C76" s="58" t="s">
        <v>1371</v>
      </c>
      <c r="D76" s="7">
        <v>-8652744.8899999987</v>
      </c>
      <c r="E76" s="7">
        <v>1397837.4600000002</v>
      </c>
      <c r="F76" s="7">
        <v>-17587726.640000001</v>
      </c>
      <c r="G76" s="7">
        <v>-186716834.14000002</v>
      </c>
      <c r="H76" s="7">
        <v>-19796597.369999997</v>
      </c>
      <c r="I76" s="7">
        <v>-10060135.550000001</v>
      </c>
      <c r="J76" s="7">
        <v>-20796859.329999998</v>
      </c>
      <c r="K76" s="7">
        <v>-5528551.9000000004</v>
      </c>
      <c r="L76" s="7">
        <v>-2794010.75</v>
      </c>
      <c r="M76" s="7">
        <v>-5116762.29</v>
      </c>
    </row>
    <row r="77" spans="3:13">
      <c r="C77" s="58" t="s">
        <v>984</v>
      </c>
      <c r="D77" s="7">
        <v>-55017858.700000003</v>
      </c>
      <c r="E77" s="7">
        <v>-150826781.47999999</v>
      </c>
      <c r="F77" s="7">
        <v>-104576662.5</v>
      </c>
      <c r="G77" s="7">
        <v>-10930606.43</v>
      </c>
      <c r="H77" s="7">
        <v>-341216283.11000001</v>
      </c>
      <c r="I77" s="7">
        <v>-75424735.739999995</v>
      </c>
      <c r="J77" s="7">
        <v>-443105446.74000001</v>
      </c>
      <c r="K77" s="7">
        <v>104026993.26000001</v>
      </c>
      <c r="L77" s="7">
        <v>-723370937.84000003</v>
      </c>
      <c r="M77" s="7">
        <v>-4724858.6500000004</v>
      </c>
    </row>
    <row r="78" spans="3:13">
      <c r="C78" s="58" t="s">
        <v>1413</v>
      </c>
      <c r="D78" s="7">
        <v>-3081521.59</v>
      </c>
      <c r="E78" s="7">
        <v>-868670.55</v>
      </c>
      <c r="F78" s="7">
        <v>-487751.72</v>
      </c>
      <c r="G78" s="7">
        <v>-1825163.85</v>
      </c>
      <c r="H78" s="7">
        <v>-8341390.2000000002</v>
      </c>
      <c r="I78" s="7">
        <v>-9731892.2599999998</v>
      </c>
      <c r="J78" s="7">
        <v>-4285247.51</v>
      </c>
      <c r="K78" s="7">
        <v>4714463.09</v>
      </c>
      <c r="L78" s="7">
        <v>-8585234.2199999988</v>
      </c>
      <c r="M78" s="7">
        <v>-4676218.82</v>
      </c>
    </row>
    <row r="79" spans="3:13">
      <c r="C79" s="58" t="s">
        <v>1383</v>
      </c>
      <c r="D79" s="7">
        <v>-20357835.460000001</v>
      </c>
      <c r="E79" s="7">
        <v>-16697395.280000001</v>
      </c>
      <c r="F79" s="7">
        <v>-12955284.58</v>
      </c>
      <c r="G79" s="7">
        <v>-11888528.02</v>
      </c>
      <c r="H79" s="7">
        <v>-7144590.9500000002</v>
      </c>
      <c r="I79" s="7">
        <v>-39114039.730000004</v>
      </c>
      <c r="J79" s="7">
        <v>-40804495.510000005</v>
      </c>
      <c r="K79" s="7">
        <v>13286872.02</v>
      </c>
      <c r="L79" s="7">
        <v>-11290811.59</v>
      </c>
      <c r="M79" s="7">
        <v>-4486502.1900000004</v>
      </c>
    </row>
    <row r="80" spans="3:13">
      <c r="C80" s="58" t="s">
        <v>1416</v>
      </c>
      <c r="D80" s="7">
        <v>0</v>
      </c>
      <c r="E80" s="7">
        <v>-49.52</v>
      </c>
      <c r="F80" s="7">
        <v>-59.9</v>
      </c>
      <c r="G80" s="7">
        <v>-3844.8</v>
      </c>
      <c r="H80" s="7">
        <v>0</v>
      </c>
      <c r="I80" s="7">
        <v>3269.33</v>
      </c>
      <c r="J80" s="7">
        <v>2463.2199999999998</v>
      </c>
      <c r="K80" s="7">
        <v>-9515.1200000000008</v>
      </c>
      <c r="L80" s="7">
        <v>-3171.59</v>
      </c>
      <c r="M80" s="7">
        <v>-3790148.5</v>
      </c>
    </row>
    <row r="81" spans="3:13">
      <c r="C81" s="58" t="s">
        <v>1414</v>
      </c>
      <c r="D81" s="7"/>
      <c r="E81" s="7"/>
      <c r="F81" s="7"/>
      <c r="G81" s="7"/>
      <c r="H81" s="7"/>
      <c r="I81" s="7"/>
      <c r="J81" s="7"/>
      <c r="K81" s="7"/>
      <c r="L81" s="7">
        <v>-4895605.8499999046</v>
      </c>
      <c r="M81" s="7">
        <v>-3483652</v>
      </c>
    </row>
    <row r="82" spans="3:13">
      <c r="C82" s="58" t="s">
        <v>1451</v>
      </c>
      <c r="D82" s="7">
        <v>-53295.460000000006</v>
      </c>
      <c r="E82" s="7">
        <v>-54504.49</v>
      </c>
      <c r="F82" s="7">
        <v>-4084.3199999999997</v>
      </c>
      <c r="G82" s="7">
        <v>948.92000000000007</v>
      </c>
      <c r="H82" s="7">
        <v>-1875.47</v>
      </c>
      <c r="I82" s="7">
        <v>-69253.89</v>
      </c>
      <c r="J82" s="7">
        <v>-95079.65</v>
      </c>
      <c r="K82" s="7">
        <v>134864.93</v>
      </c>
      <c r="L82" s="7">
        <v>-195027.09</v>
      </c>
      <c r="M82" s="7">
        <v>-3238633.8699999996</v>
      </c>
    </row>
    <row r="83" spans="3:13">
      <c r="C83" s="58" t="s">
        <v>1466</v>
      </c>
      <c r="D83" s="7"/>
      <c r="E83" s="7"/>
      <c r="F83" s="7">
        <v>0</v>
      </c>
      <c r="G83" s="7">
        <v>0</v>
      </c>
      <c r="H83" s="7">
        <v>0</v>
      </c>
      <c r="I83" s="7">
        <v>0</v>
      </c>
      <c r="J83" s="7">
        <v>0</v>
      </c>
      <c r="K83" s="7">
        <v>0</v>
      </c>
      <c r="L83" s="7">
        <v>0</v>
      </c>
      <c r="M83" s="7">
        <v>-2792088.07</v>
      </c>
    </row>
    <row r="84" spans="3:13">
      <c r="C84" s="58" t="s">
        <v>1342</v>
      </c>
      <c r="D84" s="7">
        <v>664193.5</v>
      </c>
      <c r="E84" s="7">
        <v>8907363.3399999999</v>
      </c>
      <c r="F84" s="7">
        <v>1156450.77</v>
      </c>
      <c r="G84" s="7">
        <v>-140784185.49000001</v>
      </c>
      <c r="H84" s="7">
        <v>1709158.71</v>
      </c>
      <c r="I84" s="7">
        <v>610153.30000000005</v>
      </c>
      <c r="J84" s="7">
        <v>-12336107.27</v>
      </c>
      <c r="K84" s="7">
        <v>-925735.6</v>
      </c>
      <c r="L84" s="7">
        <v>1935081.9500000002</v>
      </c>
      <c r="M84" s="7">
        <v>-2657610.6500000004</v>
      </c>
    </row>
    <row r="85" spans="3:13">
      <c r="C85" s="58" t="s">
        <v>1587</v>
      </c>
      <c r="D85" s="7">
        <v>-2159801.85</v>
      </c>
      <c r="E85" s="7">
        <v>345474.8</v>
      </c>
      <c r="F85" s="7">
        <v>810141.63</v>
      </c>
      <c r="G85" s="7">
        <v>1226361.5</v>
      </c>
      <c r="H85" s="7">
        <v>-107717.7</v>
      </c>
      <c r="I85" s="7">
        <v>-1461681.03</v>
      </c>
      <c r="J85" s="7">
        <v>1595834.62</v>
      </c>
      <c r="K85" s="7">
        <v>444846.78</v>
      </c>
      <c r="L85" s="7">
        <v>2261968</v>
      </c>
      <c r="M85" s="7">
        <v>-2633938.71</v>
      </c>
    </row>
    <row r="86" spans="3:13">
      <c r="C86" s="58" t="s">
        <v>1480</v>
      </c>
      <c r="D86" s="7">
        <v>-36543.01</v>
      </c>
      <c r="E86" s="7">
        <v>-20252.810000000001</v>
      </c>
      <c r="F86" s="7">
        <v>-98197.06</v>
      </c>
      <c r="G86" s="7">
        <v>-53826.54</v>
      </c>
      <c r="H86" s="7">
        <v>-164958.26999999999</v>
      </c>
      <c r="I86" s="7">
        <v>-203881.03</v>
      </c>
      <c r="J86" s="7">
        <v>-123056.59</v>
      </c>
      <c r="K86" s="7">
        <v>-19351.13</v>
      </c>
      <c r="L86" s="7">
        <v>-2194756.19</v>
      </c>
      <c r="M86" s="7">
        <v>-2517835.1800000002</v>
      </c>
    </row>
    <row r="87" spans="3:13">
      <c r="C87" s="58" t="s">
        <v>1508</v>
      </c>
      <c r="D87" s="7">
        <v>-3176239.35</v>
      </c>
      <c r="E87" s="7">
        <v>-2165636.66</v>
      </c>
      <c r="F87" s="7">
        <v>-390490.22</v>
      </c>
      <c r="G87" s="7">
        <v>-2274846.81</v>
      </c>
      <c r="H87" s="7">
        <v>-444646.51999999996</v>
      </c>
      <c r="I87" s="7">
        <v>-3636482.6900000004</v>
      </c>
      <c r="J87" s="7">
        <v>-3058413.1500000004</v>
      </c>
      <c r="K87" s="7">
        <v>15199541.380000001</v>
      </c>
      <c r="L87" s="7">
        <v>-2155310.56</v>
      </c>
      <c r="M87" s="7">
        <v>-2481323.2499999995</v>
      </c>
    </row>
    <row r="88" spans="3:13">
      <c r="C88" s="58" t="s">
        <v>1476</v>
      </c>
      <c r="D88" s="7">
        <v>-138907.53</v>
      </c>
      <c r="E88" s="7">
        <v>-351182.62</v>
      </c>
      <c r="F88" s="7">
        <v>-127792.45</v>
      </c>
      <c r="G88" s="7">
        <v>-1791156.61</v>
      </c>
      <c r="H88" s="7">
        <v>6186.24</v>
      </c>
      <c r="I88" s="7">
        <v>281042.34999999998</v>
      </c>
      <c r="J88" s="7">
        <v>-275478.51</v>
      </c>
      <c r="K88" s="7">
        <v>-2582630.81</v>
      </c>
      <c r="L88" s="7">
        <v>-2571703.4300000002</v>
      </c>
      <c r="M88" s="7">
        <v>-2437420.09</v>
      </c>
    </row>
    <row r="89" spans="3:13">
      <c r="C89" s="58" t="s">
        <v>1495</v>
      </c>
      <c r="D89" s="7">
        <v>-21213845.27</v>
      </c>
      <c r="E89" s="7">
        <v>-12545769.140000001</v>
      </c>
      <c r="F89" s="7">
        <v>1367060.8</v>
      </c>
      <c r="G89" s="7">
        <v>-3528277.46</v>
      </c>
      <c r="H89" s="7">
        <v>-5823360.9199999999</v>
      </c>
      <c r="I89" s="7">
        <v>-995491.29</v>
      </c>
      <c r="J89" s="7">
        <v>-1420461.19</v>
      </c>
      <c r="K89" s="7">
        <v>-4748421.8499999996</v>
      </c>
      <c r="L89" s="7">
        <v>-19409991.579999924</v>
      </c>
      <c r="M89" s="7">
        <v>-1983038.85</v>
      </c>
    </row>
    <row r="90" spans="3:13">
      <c r="C90" s="58" t="s">
        <v>1462</v>
      </c>
      <c r="D90" s="7"/>
      <c r="E90" s="7"/>
      <c r="F90" s="7">
        <v>0</v>
      </c>
      <c r="G90" s="7">
        <v>0</v>
      </c>
      <c r="H90" s="7">
        <v>0</v>
      </c>
      <c r="I90" s="7">
        <v>0</v>
      </c>
      <c r="J90" s="7">
        <v>0</v>
      </c>
      <c r="K90" s="7">
        <v>0</v>
      </c>
      <c r="L90" s="7">
        <v>0</v>
      </c>
      <c r="M90" s="7">
        <v>-1811829.39</v>
      </c>
    </row>
    <row r="91" spans="3:13">
      <c r="C91" s="58" t="s">
        <v>1517</v>
      </c>
      <c r="D91" s="7">
        <v>-304754.59000000003</v>
      </c>
      <c r="E91" s="7">
        <v>-3221988.86</v>
      </c>
      <c r="F91" s="7">
        <v>-183108.95</v>
      </c>
      <c r="G91" s="7">
        <v>-336299.72</v>
      </c>
      <c r="H91" s="7">
        <v>-37573.450000000004</v>
      </c>
      <c r="I91" s="7">
        <v>-87264.579999999987</v>
      </c>
      <c r="J91" s="7">
        <v>103289.98</v>
      </c>
      <c r="K91" s="7">
        <v>-219173.18</v>
      </c>
      <c r="L91" s="7">
        <v>-809250.23</v>
      </c>
      <c r="M91" s="7">
        <v>-1729710.07</v>
      </c>
    </row>
    <row r="92" spans="3:13">
      <c r="C92" s="58" t="s">
        <v>1444</v>
      </c>
      <c r="D92" s="7"/>
      <c r="E92" s="7">
        <v>-640109.46</v>
      </c>
      <c r="F92" s="7">
        <v>-2998699.55</v>
      </c>
      <c r="G92" s="7">
        <v>-2636304.0699999998</v>
      </c>
      <c r="H92" s="7">
        <v>7684805.0599999996</v>
      </c>
      <c r="I92" s="7">
        <v>3178448.97</v>
      </c>
      <c r="J92" s="7">
        <v>-1228692.03</v>
      </c>
      <c r="K92" s="7">
        <v>2889988.23</v>
      </c>
      <c r="L92" s="7">
        <v>-997450.48</v>
      </c>
      <c r="M92" s="7">
        <v>-1633507.46</v>
      </c>
    </row>
    <row r="93" spans="3:13">
      <c r="C93" s="58" t="s">
        <v>1401</v>
      </c>
      <c r="D93" s="7">
        <v>0</v>
      </c>
      <c r="E93" s="7">
        <v>0</v>
      </c>
      <c r="F93" s="7">
        <v>0</v>
      </c>
      <c r="G93" s="7">
        <v>0</v>
      </c>
      <c r="H93" s="7">
        <v>-12833.95</v>
      </c>
      <c r="I93" s="7">
        <v>147188.93</v>
      </c>
      <c r="J93" s="7">
        <v>-3392212.87</v>
      </c>
      <c r="K93" s="7">
        <v>-792292.66</v>
      </c>
      <c r="L93" s="7">
        <v>-115009.13</v>
      </c>
      <c r="M93" s="7">
        <v>-1616012.18</v>
      </c>
    </row>
    <row r="94" spans="3:13">
      <c r="C94" s="58" t="s">
        <v>1366</v>
      </c>
      <c r="D94" s="7">
        <v>-11804272.15</v>
      </c>
      <c r="E94" s="7">
        <v>-17496091.960000001</v>
      </c>
      <c r="F94" s="7">
        <v>-4769491</v>
      </c>
      <c r="G94" s="7">
        <v>-6393549.1600000001</v>
      </c>
      <c r="H94" s="7">
        <v>-4044281.32</v>
      </c>
      <c r="I94" s="7">
        <v>-6622360.8300000001</v>
      </c>
      <c r="J94" s="7">
        <v>-2796916.79</v>
      </c>
      <c r="K94" s="7">
        <v>19060424.41</v>
      </c>
      <c r="L94" s="7">
        <v>-4729426.5300000012</v>
      </c>
      <c r="M94" s="7">
        <v>-1455971.7100000002</v>
      </c>
    </row>
    <row r="95" spans="3:13">
      <c r="C95" s="58" t="s">
        <v>1392</v>
      </c>
      <c r="D95" s="7">
        <v>-85690.7</v>
      </c>
      <c r="E95" s="7">
        <v>-14863.96</v>
      </c>
      <c r="F95" s="7">
        <v>-7346.79</v>
      </c>
      <c r="G95" s="7">
        <v>60365.71</v>
      </c>
      <c r="H95" s="7">
        <v>-9625.69</v>
      </c>
      <c r="I95" s="7">
        <v>47574.04</v>
      </c>
      <c r="J95" s="7">
        <v>-153148.81</v>
      </c>
      <c r="K95" s="7">
        <v>3848.14</v>
      </c>
      <c r="L95" s="7">
        <v>-104634.2</v>
      </c>
      <c r="M95" s="7">
        <v>-1371088.27</v>
      </c>
    </row>
    <row r="96" spans="3:13">
      <c r="C96" s="58" t="s">
        <v>1354</v>
      </c>
      <c r="D96" s="7">
        <v>450626.38</v>
      </c>
      <c r="E96" s="7">
        <v>-127</v>
      </c>
      <c r="F96" s="7">
        <v>-146.54</v>
      </c>
      <c r="G96" s="7">
        <v>-474282.68</v>
      </c>
      <c r="H96" s="7">
        <v>2538.85</v>
      </c>
      <c r="I96" s="7">
        <v>429745.85</v>
      </c>
      <c r="J96" s="7">
        <v>559606.27</v>
      </c>
      <c r="K96" s="7">
        <v>-885584.64</v>
      </c>
      <c r="L96" s="7">
        <v>599916.44999999995</v>
      </c>
      <c r="M96" s="7">
        <v>-1344047.62</v>
      </c>
    </row>
    <row r="97" spans="3:13">
      <c r="C97" s="58" t="s">
        <v>1484</v>
      </c>
      <c r="D97" s="7">
        <v>-9565.59</v>
      </c>
      <c r="E97" s="7">
        <v>4112.21</v>
      </c>
      <c r="F97" s="7">
        <v>-12771.44</v>
      </c>
      <c r="G97" s="7">
        <v>90634.09</v>
      </c>
      <c r="H97" s="7">
        <v>-12463.939999999999</v>
      </c>
      <c r="I97" s="7">
        <v>2007899.88</v>
      </c>
      <c r="J97" s="7">
        <v>90748.41</v>
      </c>
      <c r="K97" s="7">
        <v>728165.61</v>
      </c>
      <c r="L97" s="7">
        <v>-39550.58</v>
      </c>
      <c r="M97" s="7">
        <v>-1325972.82</v>
      </c>
    </row>
    <row r="98" spans="3:13">
      <c r="C98" s="58" t="s">
        <v>1463</v>
      </c>
      <c r="D98" s="7">
        <v>1485274.91</v>
      </c>
      <c r="E98" s="7">
        <v>1078292.53</v>
      </c>
      <c r="F98" s="7">
        <v>3101685.62</v>
      </c>
      <c r="G98" s="7">
        <v>870936.94</v>
      </c>
      <c r="H98" s="7">
        <v>-7046633.6900000004</v>
      </c>
      <c r="I98" s="7">
        <v>-1780448.5</v>
      </c>
      <c r="J98" s="7">
        <v>-5802471.3399999999</v>
      </c>
      <c r="K98" s="7">
        <v>-23870754.640000001</v>
      </c>
      <c r="L98" s="7">
        <v>591628.59</v>
      </c>
      <c r="M98" s="7">
        <v>-1265996.6599999999</v>
      </c>
    </row>
    <row r="99" spans="3:13">
      <c r="C99" s="58" t="s">
        <v>1629</v>
      </c>
      <c r="D99" s="7">
        <v>31.23</v>
      </c>
      <c r="E99" s="7">
        <v>18.16</v>
      </c>
      <c r="F99" s="7">
        <v>0</v>
      </c>
      <c r="G99" s="7">
        <v>0</v>
      </c>
      <c r="H99" s="7">
        <v>0</v>
      </c>
      <c r="I99" s="7">
        <v>0</v>
      </c>
      <c r="J99" s="7">
        <v>5397404.1699999999</v>
      </c>
      <c r="K99" s="7">
        <v>2300236.36</v>
      </c>
      <c r="L99" s="7">
        <v>0</v>
      </c>
      <c r="M99" s="7">
        <v>-1150118.18</v>
      </c>
    </row>
    <row r="100" spans="3:13">
      <c r="C100" s="58" t="s">
        <v>1313</v>
      </c>
      <c r="D100" s="7">
        <v>-19813.38</v>
      </c>
      <c r="E100" s="7">
        <v>-18746.32</v>
      </c>
      <c r="F100" s="7">
        <v>-52149.52</v>
      </c>
      <c r="G100" s="7">
        <v>-7260.11</v>
      </c>
      <c r="H100" s="7">
        <v>-20245099.98</v>
      </c>
      <c r="I100" s="7">
        <v>99.17</v>
      </c>
      <c r="J100" s="7">
        <v>-18055.740000000002</v>
      </c>
      <c r="K100" s="7">
        <v>-774.46</v>
      </c>
      <c r="L100" s="7">
        <v>2829.18</v>
      </c>
      <c r="M100" s="7">
        <v>-1145036.48</v>
      </c>
    </row>
    <row r="101" spans="3:13">
      <c r="C101" s="58" t="s">
        <v>1546</v>
      </c>
      <c r="D101" s="7">
        <v>-4077699.48</v>
      </c>
      <c r="E101" s="7">
        <v>17245135.68</v>
      </c>
      <c r="F101" s="7">
        <v>-1842987.52</v>
      </c>
      <c r="G101" s="7">
        <v>-285741365.51999998</v>
      </c>
      <c r="H101" s="7">
        <v>-3580502.47</v>
      </c>
      <c r="I101" s="7">
        <v>-2987165.98</v>
      </c>
      <c r="J101" s="7">
        <v>-37441227.009999998</v>
      </c>
      <c r="K101" s="7">
        <v>-7995921.7800000003</v>
      </c>
      <c r="L101" s="7">
        <v>-612040.67000000004</v>
      </c>
      <c r="M101" s="7">
        <v>-1098180.57</v>
      </c>
    </row>
    <row r="102" spans="3:13">
      <c r="C102" s="58" t="s">
        <v>1360</v>
      </c>
      <c r="D102" s="7">
        <v>-120751.77</v>
      </c>
      <c r="E102" s="7">
        <v>-17410.14</v>
      </c>
      <c r="F102" s="7">
        <v>-108449.37999999999</v>
      </c>
      <c r="G102" s="7">
        <v>78353.88</v>
      </c>
      <c r="H102" s="7">
        <v>-156900.68</v>
      </c>
      <c r="I102" s="7">
        <v>-57134.76</v>
      </c>
      <c r="J102" s="7">
        <v>-31041.03</v>
      </c>
      <c r="K102" s="7">
        <v>-32031.26</v>
      </c>
      <c r="L102" s="7">
        <v>99531.99</v>
      </c>
      <c r="M102" s="7">
        <v>-1082934.46</v>
      </c>
    </row>
    <row r="103" spans="3:13">
      <c r="C103" s="58" t="s">
        <v>1558</v>
      </c>
      <c r="D103" s="7">
        <v>-13048444.23</v>
      </c>
      <c r="E103" s="7">
        <v>-1922329.31</v>
      </c>
      <c r="F103" s="7">
        <v>-2243136.46</v>
      </c>
      <c r="G103" s="7">
        <v>-1661173.3900000001</v>
      </c>
      <c r="H103" s="7">
        <v>-443542.17000000004</v>
      </c>
      <c r="I103" s="7">
        <v>14138111.370000001</v>
      </c>
      <c r="J103" s="7">
        <v>-16130268.83</v>
      </c>
      <c r="K103" s="7">
        <v>-778584.53</v>
      </c>
      <c r="L103" s="7">
        <v>-404180.7</v>
      </c>
      <c r="M103" s="7">
        <v>-1059558.9099999999</v>
      </c>
    </row>
    <row r="104" spans="3:13">
      <c r="C104" s="58" t="s">
        <v>1602</v>
      </c>
      <c r="D104" s="7">
        <v>-4611.1499999999996</v>
      </c>
      <c r="E104" s="7">
        <v>0</v>
      </c>
      <c r="F104" s="7">
        <v>0</v>
      </c>
      <c r="G104" s="7">
        <v>0</v>
      </c>
      <c r="H104" s="7">
        <v>0</v>
      </c>
      <c r="I104" s="7">
        <v>0</v>
      </c>
      <c r="J104" s="7">
        <v>-78383.210000000006</v>
      </c>
      <c r="K104" s="7">
        <v>0</v>
      </c>
      <c r="L104" s="7">
        <v>0</v>
      </c>
      <c r="M104" s="7">
        <v>-999896.97</v>
      </c>
    </row>
    <row r="105" spans="3:13">
      <c r="C105" s="58" t="s">
        <v>1331</v>
      </c>
      <c r="D105" s="7">
        <v>0</v>
      </c>
      <c r="E105" s="7">
        <v>0</v>
      </c>
      <c r="F105" s="7">
        <v>0</v>
      </c>
      <c r="G105" s="7">
        <v>-906.75</v>
      </c>
      <c r="H105" s="7">
        <v>1293352.97</v>
      </c>
      <c r="I105" s="7">
        <v>2372502.69</v>
      </c>
      <c r="J105" s="7">
        <v>20452902.220000003</v>
      </c>
      <c r="K105" s="7">
        <v>4214702.8000000007</v>
      </c>
      <c r="L105" s="7">
        <v>-1799090.17</v>
      </c>
      <c r="M105" s="7">
        <v>-903944.63</v>
      </c>
    </row>
    <row r="106" spans="3:13">
      <c r="C106" s="58" t="s">
        <v>1499</v>
      </c>
      <c r="D106" s="7">
        <v>-1757966.85</v>
      </c>
      <c r="E106" s="7">
        <v>-667744.02</v>
      </c>
      <c r="F106" s="7">
        <v>-2249377.16</v>
      </c>
      <c r="G106" s="7">
        <v>130322.11</v>
      </c>
      <c r="H106" s="7">
        <v>-1090120.08</v>
      </c>
      <c r="I106" s="7">
        <v>-995777.35</v>
      </c>
      <c r="J106" s="7">
        <v>-884231.97</v>
      </c>
      <c r="K106" s="7">
        <v>-867116.79</v>
      </c>
      <c r="L106" s="7">
        <v>-300132.68</v>
      </c>
      <c r="M106" s="7">
        <v>-867325</v>
      </c>
    </row>
    <row r="107" spans="3:13">
      <c r="C107" s="58" t="s">
        <v>1399</v>
      </c>
      <c r="D107" s="7">
        <v>-14423.689999999999</v>
      </c>
      <c r="E107" s="7">
        <v>-219941.40000000002</v>
      </c>
      <c r="F107" s="7">
        <v>-2130.9900000000002</v>
      </c>
      <c r="G107" s="7">
        <v>43131.93</v>
      </c>
      <c r="H107" s="7">
        <v>7436.45</v>
      </c>
      <c r="I107" s="7">
        <v>-29067.08</v>
      </c>
      <c r="J107" s="7">
        <v>-125545.93000000001</v>
      </c>
      <c r="K107" s="7">
        <v>15383.69</v>
      </c>
      <c r="L107" s="7">
        <v>105184.17</v>
      </c>
      <c r="M107" s="7">
        <v>-841753.4800000001</v>
      </c>
    </row>
    <row r="108" spans="3:13">
      <c r="C108" s="58" t="s">
        <v>1330</v>
      </c>
      <c r="D108" s="7">
        <v>11.74</v>
      </c>
      <c r="E108" s="7">
        <v>0</v>
      </c>
      <c r="F108" s="7">
        <v>28.61</v>
      </c>
      <c r="G108" s="7">
        <v>0</v>
      </c>
      <c r="H108" s="7">
        <v>1536222.74</v>
      </c>
      <c r="I108" s="7">
        <v>142373.63</v>
      </c>
      <c r="J108" s="7">
        <v>206565.31</v>
      </c>
      <c r="K108" s="7">
        <v>140218.88</v>
      </c>
      <c r="L108" s="7">
        <v>0</v>
      </c>
      <c r="M108" s="7">
        <v>-814837.46</v>
      </c>
    </row>
    <row r="109" spans="3:13">
      <c r="C109" s="58" t="s">
        <v>1481</v>
      </c>
      <c r="D109" s="7">
        <v>-312162.03999999998</v>
      </c>
      <c r="E109" s="7">
        <v>15228.61</v>
      </c>
      <c r="F109" s="7">
        <v>7009319.2999999998</v>
      </c>
      <c r="G109" s="7">
        <v>446249.33999999997</v>
      </c>
      <c r="H109" s="7">
        <v>727622.83</v>
      </c>
      <c r="I109" s="7">
        <v>7667491.2700000005</v>
      </c>
      <c r="J109" s="7">
        <v>63333605.450000003</v>
      </c>
      <c r="K109" s="7">
        <v>53762277.530000001</v>
      </c>
      <c r="L109" s="7">
        <v>-478604.96</v>
      </c>
      <c r="M109" s="7">
        <v>-811105.31</v>
      </c>
    </row>
    <row r="110" spans="3:13">
      <c r="C110" s="58" t="s">
        <v>1487</v>
      </c>
      <c r="D110" s="7">
        <v>-64773.71</v>
      </c>
      <c r="E110" s="7">
        <v>-72544.509999999995</v>
      </c>
      <c r="F110" s="7">
        <v>-73887.44</v>
      </c>
      <c r="G110" s="7">
        <v>-94853.49</v>
      </c>
      <c r="H110" s="7">
        <v>8620.83</v>
      </c>
      <c r="I110" s="7">
        <v>-134054.45000000001</v>
      </c>
      <c r="J110" s="7">
        <v>-285451.46999999997</v>
      </c>
      <c r="K110" s="7">
        <v>-497000.88</v>
      </c>
      <c r="L110" s="7">
        <v>-231122.04</v>
      </c>
      <c r="M110" s="7">
        <v>-805909.26</v>
      </c>
    </row>
    <row r="111" spans="3:13">
      <c r="C111" s="58" t="s">
        <v>1578</v>
      </c>
      <c r="D111" s="7">
        <v>-3603.91</v>
      </c>
      <c r="E111" s="7">
        <v>-356652.04</v>
      </c>
      <c r="F111" s="7">
        <v>-18784.240000000002</v>
      </c>
      <c r="G111" s="7">
        <v>13307.47</v>
      </c>
      <c r="H111" s="7">
        <v>4085.32</v>
      </c>
      <c r="I111" s="7">
        <v>0</v>
      </c>
      <c r="J111" s="7">
        <v>-19687.91</v>
      </c>
      <c r="K111" s="7">
        <v>-37616.61</v>
      </c>
      <c r="L111" s="7">
        <v>-69982.84</v>
      </c>
      <c r="M111" s="7">
        <v>-805742.72</v>
      </c>
    </row>
    <row r="112" spans="3:13">
      <c r="C112" s="58" t="s">
        <v>1543</v>
      </c>
      <c r="D112" s="7">
        <v>-293610.34999999998</v>
      </c>
      <c r="E112" s="7">
        <v>-253360.79</v>
      </c>
      <c r="F112" s="7">
        <v>-184400.76</v>
      </c>
      <c r="G112" s="7">
        <v>-117100.37</v>
      </c>
      <c r="H112" s="7">
        <v>-164057.36000000002</v>
      </c>
      <c r="I112" s="7">
        <v>-37342.74</v>
      </c>
      <c r="J112" s="7">
        <v>-67235.61</v>
      </c>
      <c r="K112" s="7">
        <v>-24056.36</v>
      </c>
      <c r="L112" s="7">
        <v>-257437.29</v>
      </c>
      <c r="M112" s="7">
        <v>-782410.25</v>
      </c>
    </row>
    <row r="113" spans="3:13">
      <c r="C113" s="58" t="s">
        <v>1494</v>
      </c>
      <c r="D113" s="7">
        <v>-94460.68</v>
      </c>
      <c r="E113" s="7">
        <v>-654780.86</v>
      </c>
      <c r="F113" s="7">
        <v>-541137.24</v>
      </c>
      <c r="G113" s="7">
        <v>-710563.65</v>
      </c>
      <c r="H113" s="7">
        <v>-465881.88</v>
      </c>
      <c r="I113" s="7">
        <v>-1120047.74</v>
      </c>
      <c r="J113" s="7">
        <v>-715530.84</v>
      </c>
      <c r="K113" s="7">
        <v>-1906471.08</v>
      </c>
      <c r="L113" s="7">
        <v>-590778.26</v>
      </c>
      <c r="M113" s="7">
        <v>-741568.38</v>
      </c>
    </row>
    <row r="114" spans="3:13">
      <c r="C114" s="58" t="s">
        <v>1381</v>
      </c>
      <c r="D114" s="7">
        <v>-340816.63</v>
      </c>
      <c r="E114" s="7">
        <v>-48918.13</v>
      </c>
      <c r="F114" s="7">
        <v>-331733.78000000003</v>
      </c>
      <c r="G114" s="7">
        <v>10977.22</v>
      </c>
      <c r="H114" s="7">
        <v>-366388.92</v>
      </c>
      <c r="I114" s="7">
        <v>-352377.89</v>
      </c>
      <c r="J114" s="7">
        <v>-478174.27</v>
      </c>
      <c r="K114" s="7">
        <v>-1303798.24</v>
      </c>
      <c r="L114" s="7">
        <v>-66900.789999999994</v>
      </c>
      <c r="M114" s="7">
        <v>-724596.92</v>
      </c>
    </row>
    <row r="115" spans="3:13">
      <c r="C115" s="58" t="s">
        <v>1556</v>
      </c>
      <c r="D115" s="7">
        <v>-15967.42</v>
      </c>
      <c r="E115" s="7">
        <v>-505412.63999999996</v>
      </c>
      <c r="F115" s="7">
        <v>-489598.56</v>
      </c>
      <c r="G115" s="7">
        <v>-81807.789999999994</v>
      </c>
      <c r="H115" s="7">
        <v>-245825.04</v>
      </c>
      <c r="I115" s="7">
        <v>-781557.97</v>
      </c>
      <c r="J115" s="7">
        <v>-3927935.67</v>
      </c>
      <c r="K115" s="7">
        <v>424873.05</v>
      </c>
      <c r="L115" s="7">
        <v>-76168.76999999999</v>
      </c>
      <c r="M115" s="7">
        <v>-721328.93</v>
      </c>
    </row>
    <row r="116" spans="3:13">
      <c r="C116" s="58" t="s">
        <v>1318</v>
      </c>
      <c r="D116" s="7">
        <v>-11135</v>
      </c>
      <c r="E116" s="7">
        <v>-368267.36</v>
      </c>
      <c r="F116" s="7">
        <v>-211641.43</v>
      </c>
      <c r="G116" s="7">
        <v>-192797.07</v>
      </c>
      <c r="H116" s="7">
        <v>-30811.9</v>
      </c>
      <c r="I116" s="7">
        <v>-8075.1</v>
      </c>
      <c r="J116" s="7">
        <v>225.5</v>
      </c>
      <c r="K116" s="7">
        <v>-545.84</v>
      </c>
      <c r="L116" s="7">
        <v>0</v>
      </c>
      <c r="M116" s="7">
        <v>-706046.29</v>
      </c>
    </row>
    <row r="117" spans="3:13">
      <c r="C117" s="58" t="s">
        <v>1423</v>
      </c>
      <c r="D117" s="7"/>
      <c r="E117" s="7"/>
      <c r="F117" s="7"/>
      <c r="G117" s="7"/>
      <c r="H117" s="7"/>
      <c r="I117" s="7"/>
      <c r="J117" s="7"/>
      <c r="K117" s="7"/>
      <c r="L117" s="7">
        <v>-1499056.94</v>
      </c>
      <c r="M117" s="7">
        <v>-702160</v>
      </c>
    </row>
    <row r="118" spans="3:13">
      <c r="C118" s="58" t="s">
        <v>1323</v>
      </c>
      <c r="D118" s="7">
        <v>-132261.35</v>
      </c>
      <c r="E118" s="7">
        <v>-159815.47</v>
      </c>
      <c r="F118" s="7">
        <v>-126940.77</v>
      </c>
      <c r="G118" s="7">
        <v>-105906.38</v>
      </c>
      <c r="H118" s="7">
        <v>-187761.37</v>
      </c>
      <c r="I118" s="7">
        <v>-93892.72</v>
      </c>
      <c r="J118" s="7">
        <v>-47719.94</v>
      </c>
      <c r="K118" s="7">
        <v>3231.98</v>
      </c>
      <c r="L118" s="7">
        <v>-12458.91</v>
      </c>
      <c r="M118" s="7">
        <v>-695413.8</v>
      </c>
    </row>
    <row r="119" spans="3:13">
      <c r="C119" s="58" t="s">
        <v>1538</v>
      </c>
      <c r="D119" s="7">
        <v>-88473.36</v>
      </c>
      <c r="E119" s="7">
        <v>-215615.29</v>
      </c>
      <c r="F119" s="7">
        <v>63203.55</v>
      </c>
      <c r="G119" s="7">
        <v>-166515.93</v>
      </c>
      <c r="H119" s="7">
        <v>-50757.67</v>
      </c>
      <c r="I119" s="7">
        <v>-320342.93</v>
      </c>
      <c r="J119" s="7">
        <v>229465.65</v>
      </c>
      <c r="K119" s="7">
        <v>-67306.28</v>
      </c>
      <c r="L119" s="7">
        <v>-15616.75</v>
      </c>
      <c r="M119" s="7">
        <v>-686252.36</v>
      </c>
    </row>
    <row r="120" spans="3:13">
      <c r="C120" s="58" t="s">
        <v>1348</v>
      </c>
      <c r="D120" s="7">
        <v>0</v>
      </c>
      <c r="E120" s="7">
        <v>0</v>
      </c>
      <c r="F120" s="7">
        <v>-13227.87</v>
      </c>
      <c r="G120" s="7">
        <v>-53929.18</v>
      </c>
      <c r="H120" s="7">
        <v>-9434759.8500000015</v>
      </c>
      <c r="I120" s="7">
        <v>-2715828.97</v>
      </c>
      <c r="J120" s="7">
        <v>-20265991.950000003</v>
      </c>
      <c r="K120" s="7">
        <v>-230512.93000000002</v>
      </c>
      <c r="L120" s="7">
        <v>-279150.26</v>
      </c>
      <c r="M120" s="7">
        <v>-654997.93999999994</v>
      </c>
    </row>
    <row r="121" spans="3:13">
      <c r="C121" s="58" t="s">
        <v>1550</v>
      </c>
      <c r="D121" s="7">
        <v>-26369.53</v>
      </c>
      <c r="E121" s="7">
        <v>-26587.620000000003</v>
      </c>
      <c r="F121" s="7">
        <v>-247035.30000000002</v>
      </c>
      <c r="G121" s="7">
        <v>194325.94999999998</v>
      </c>
      <c r="H121" s="7">
        <v>-4773741.01</v>
      </c>
      <c r="I121" s="7">
        <v>-433962.68999999994</v>
      </c>
      <c r="J121" s="7">
        <v>-2552038.02</v>
      </c>
      <c r="K121" s="7">
        <v>-41104.009999999995</v>
      </c>
      <c r="L121" s="7">
        <v>2737285.25</v>
      </c>
      <c r="M121" s="7">
        <v>-647408.16999999993</v>
      </c>
    </row>
    <row r="122" spans="3:13">
      <c r="C122" s="58" t="s">
        <v>1430</v>
      </c>
      <c r="D122" s="7"/>
      <c r="E122" s="7"/>
      <c r="F122" s="7"/>
      <c r="G122" s="7"/>
      <c r="H122" s="7"/>
      <c r="I122" s="7"/>
      <c r="J122" s="7"/>
      <c r="K122" s="7">
        <v>2487370.67</v>
      </c>
      <c r="L122" s="7">
        <v>-897787.78</v>
      </c>
      <c r="M122" s="7">
        <v>-646728.75</v>
      </c>
    </row>
    <row r="123" spans="3:13">
      <c r="C123" s="58" t="s">
        <v>1317</v>
      </c>
      <c r="D123" s="7">
        <v>-149506.89000000001</v>
      </c>
      <c r="E123" s="7">
        <v>-126880.98999999999</v>
      </c>
      <c r="F123" s="7">
        <v>-133934.20000000001</v>
      </c>
      <c r="G123" s="7">
        <v>-1314809.76</v>
      </c>
      <c r="H123" s="7">
        <v>-128838.54999999999</v>
      </c>
      <c r="I123" s="7">
        <v>-1089713.69</v>
      </c>
      <c r="J123" s="7">
        <v>-6124355.4299999997</v>
      </c>
      <c r="K123" s="7">
        <v>-2217825.5799999996</v>
      </c>
      <c r="L123" s="7">
        <v>-587510.74</v>
      </c>
      <c r="M123" s="7">
        <v>-585775.91999999993</v>
      </c>
    </row>
    <row r="124" spans="3:13">
      <c r="C124" s="58" t="s">
        <v>1631</v>
      </c>
      <c r="D124" s="7">
        <v>0</v>
      </c>
      <c r="E124" s="7">
        <v>0</v>
      </c>
      <c r="F124" s="7">
        <v>0</v>
      </c>
      <c r="G124" s="7">
        <v>0</v>
      </c>
      <c r="H124" s="7">
        <v>0</v>
      </c>
      <c r="I124" s="7">
        <v>0</v>
      </c>
      <c r="J124" s="7">
        <v>0</v>
      </c>
      <c r="K124" s="7">
        <v>0</v>
      </c>
      <c r="L124" s="7">
        <v>0</v>
      </c>
      <c r="M124" s="7">
        <v>-576891</v>
      </c>
    </row>
    <row r="125" spans="3:13">
      <c r="C125" s="58" t="s">
        <v>1336</v>
      </c>
      <c r="D125" s="7">
        <v>-272128.44</v>
      </c>
      <c r="E125" s="7">
        <v>-355909.51</v>
      </c>
      <c r="F125" s="7">
        <v>-521448.74</v>
      </c>
      <c r="G125" s="7">
        <v>-490799.69</v>
      </c>
      <c r="H125" s="7">
        <v>-591175.52</v>
      </c>
      <c r="I125" s="7">
        <v>-512280.93000000005</v>
      </c>
      <c r="J125" s="7">
        <v>-423267.24</v>
      </c>
      <c r="K125" s="7">
        <v>-688643.35</v>
      </c>
      <c r="L125" s="7">
        <v>-133743.58000000002</v>
      </c>
      <c r="M125" s="7">
        <v>-546406.91</v>
      </c>
    </row>
    <row r="126" spans="3:13">
      <c r="C126" s="58" t="s">
        <v>1316</v>
      </c>
      <c r="D126" s="7">
        <v>-420549.01</v>
      </c>
      <c r="E126" s="7">
        <v>-708480.18</v>
      </c>
      <c r="F126" s="7">
        <v>-366286.75</v>
      </c>
      <c r="G126" s="7">
        <v>-656134.28999999992</v>
      </c>
      <c r="H126" s="7">
        <v>373850.80999999982</v>
      </c>
      <c r="I126" s="7">
        <v>-3179991.19</v>
      </c>
      <c r="J126" s="7">
        <v>-500941.23</v>
      </c>
      <c r="K126" s="7">
        <v>-451128.91000000003</v>
      </c>
      <c r="L126" s="7">
        <v>-305398.25</v>
      </c>
      <c r="M126" s="7">
        <v>-532944.46</v>
      </c>
    </row>
    <row r="127" spans="3:13">
      <c r="C127" s="58" t="s">
        <v>1368</v>
      </c>
      <c r="D127" s="7">
        <v>-497.14</v>
      </c>
      <c r="E127" s="7">
        <v>-1477.98</v>
      </c>
      <c r="F127" s="7">
        <v>-47.77</v>
      </c>
      <c r="G127" s="7">
        <v>168.99</v>
      </c>
      <c r="H127" s="7">
        <v>-725.83</v>
      </c>
      <c r="I127" s="7">
        <v>-3771.61</v>
      </c>
      <c r="J127" s="7">
        <v>-2395.25</v>
      </c>
      <c r="K127" s="7">
        <v>10893.52</v>
      </c>
      <c r="L127" s="7">
        <v>4023.98</v>
      </c>
      <c r="M127" s="7">
        <v>-525638.5</v>
      </c>
    </row>
    <row r="128" spans="3:13">
      <c r="C128" s="58" t="s">
        <v>1471</v>
      </c>
      <c r="D128" s="7">
        <v>4103464.9299999997</v>
      </c>
      <c r="E128" s="7">
        <v>4447959.4799999995</v>
      </c>
      <c r="F128" s="7">
        <v>5418.46</v>
      </c>
      <c r="G128" s="7">
        <v>258.20999999999998</v>
      </c>
      <c r="H128" s="7">
        <v>247209.22</v>
      </c>
      <c r="I128" s="7">
        <v>4013.92</v>
      </c>
      <c r="J128" s="7">
        <v>-99885.94</v>
      </c>
      <c r="K128" s="7">
        <v>0.02</v>
      </c>
      <c r="L128" s="7">
        <v>0</v>
      </c>
      <c r="M128" s="7">
        <v>-515391.24</v>
      </c>
    </row>
    <row r="129" spans="3:13">
      <c r="C129" s="58" t="s">
        <v>1386</v>
      </c>
      <c r="D129" s="7"/>
      <c r="E129" s="7">
        <v>0</v>
      </c>
      <c r="F129" s="7">
        <v>0</v>
      </c>
      <c r="G129" s="7">
        <v>0</v>
      </c>
      <c r="H129" s="7">
        <v>-2418.2800000000002</v>
      </c>
      <c r="I129" s="7">
        <v>-89546.6</v>
      </c>
      <c r="J129" s="7">
        <v>-272188.2</v>
      </c>
      <c r="K129" s="7">
        <v>-499540.16</v>
      </c>
      <c r="L129" s="7">
        <v>-587015.79999999702</v>
      </c>
      <c r="M129" s="7">
        <v>-489690.53</v>
      </c>
    </row>
    <row r="130" spans="3:13">
      <c r="C130" s="58" t="s">
        <v>1422</v>
      </c>
      <c r="D130" s="7">
        <v>-303832.55</v>
      </c>
      <c r="E130" s="7">
        <v>196153.75</v>
      </c>
      <c r="F130" s="7">
        <v>0</v>
      </c>
      <c r="G130" s="7">
        <v>-1248712.48</v>
      </c>
      <c r="H130" s="7">
        <v>1013433.21</v>
      </c>
      <c r="I130" s="7">
        <v>-1507437.21</v>
      </c>
      <c r="J130" s="7">
        <v>480.24</v>
      </c>
      <c r="K130" s="7">
        <v>-226739.34</v>
      </c>
      <c r="L130" s="7">
        <v>-3110071.87</v>
      </c>
      <c r="M130" s="7">
        <v>-475779.79</v>
      </c>
    </row>
    <row r="131" spans="3:13">
      <c r="C131" s="58" t="s">
        <v>1473</v>
      </c>
      <c r="D131" s="7">
        <v>154684.03999999998</v>
      </c>
      <c r="E131" s="7">
        <v>211783.82</v>
      </c>
      <c r="F131" s="7">
        <v>55393.29</v>
      </c>
      <c r="G131" s="7">
        <v>179486.80000000002</v>
      </c>
      <c r="H131" s="7">
        <v>8274.18</v>
      </c>
      <c r="I131" s="7">
        <v>118673.21999999999</v>
      </c>
      <c r="J131" s="7">
        <v>109223.42000000001</v>
      </c>
      <c r="K131" s="7">
        <v>-34358.720000000008</v>
      </c>
      <c r="L131" s="7">
        <v>-1006496.99</v>
      </c>
      <c r="M131" s="7">
        <v>-472504.62</v>
      </c>
    </row>
    <row r="132" spans="3:13">
      <c r="C132" s="58" t="s">
        <v>1482</v>
      </c>
      <c r="D132" s="7">
        <v>591107.98</v>
      </c>
      <c r="E132" s="7">
        <v>-9946.5400000000009</v>
      </c>
      <c r="F132" s="7">
        <v>312213.14</v>
      </c>
      <c r="G132" s="7">
        <v>315012.53000000003</v>
      </c>
      <c r="H132" s="7">
        <v>205492.11</v>
      </c>
      <c r="I132" s="7">
        <v>-78233.87</v>
      </c>
      <c r="J132" s="7">
        <v>-45521.159999999989</v>
      </c>
      <c r="K132" s="7">
        <v>3204128.0100000002</v>
      </c>
      <c r="L132" s="7">
        <v>1149325.6199999999</v>
      </c>
      <c r="M132" s="7">
        <v>-464974.93</v>
      </c>
    </row>
    <row r="133" spans="3:13">
      <c r="C133" s="58" t="s">
        <v>1549</v>
      </c>
      <c r="D133" s="7">
        <v>-6161103.3600000003</v>
      </c>
      <c r="E133" s="7">
        <v>-23733175.829999998</v>
      </c>
      <c r="F133" s="7">
        <v>-8353073</v>
      </c>
      <c r="G133" s="7">
        <v>-37924355.32</v>
      </c>
      <c r="H133" s="7">
        <v>-7903727.04</v>
      </c>
      <c r="I133" s="7">
        <v>-45966392.460000001</v>
      </c>
      <c r="J133" s="7">
        <v>-10166270.33</v>
      </c>
      <c r="K133" s="7">
        <v>-25219613.100000001</v>
      </c>
      <c r="L133" s="7">
        <v>-5301017.4199998379</v>
      </c>
      <c r="M133" s="7">
        <v>-452933.2</v>
      </c>
    </row>
    <row r="134" spans="3:13">
      <c r="C134" s="58" t="s">
        <v>1488</v>
      </c>
      <c r="D134" s="7">
        <v>1437735.54</v>
      </c>
      <c r="E134" s="7">
        <v>-2648459.89</v>
      </c>
      <c r="F134" s="7">
        <v>-402758.29000000004</v>
      </c>
      <c r="G134" s="7">
        <v>170439.43999999997</v>
      </c>
      <c r="H134" s="7">
        <v>1361234.74</v>
      </c>
      <c r="I134" s="7">
        <v>-27300733.09</v>
      </c>
      <c r="J134" s="7">
        <v>-542459.64</v>
      </c>
      <c r="K134" s="7">
        <v>-643497.13</v>
      </c>
      <c r="L134" s="7">
        <v>-185174.55</v>
      </c>
      <c r="M134" s="7">
        <v>-440184.29000000004</v>
      </c>
    </row>
    <row r="135" spans="3:13">
      <c r="C135" s="58" t="s">
        <v>1562</v>
      </c>
      <c r="D135" s="7">
        <v>319169.63</v>
      </c>
      <c r="E135" s="7">
        <v>219386.98</v>
      </c>
      <c r="F135" s="7">
        <v>296258.56</v>
      </c>
      <c r="G135" s="7">
        <v>205283.84</v>
      </c>
      <c r="H135" s="7">
        <v>102925.3</v>
      </c>
      <c r="I135" s="7">
        <v>110885.57</v>
      </c>
      <c r="J135" s="7">
        <v>0</v>
      </c>
      <c r="K135" s="7">
        <v>120292.53</v>
      </c>
      <c r="L135" s="7">
        <v>29123.75</v>
      </c>
      <c r="M135" s="7">
        <v>-411479.42</v>
      </c>
    </row>
    <row r="136" spans="3:13">
      <c r="C136" s="58" t="s">
        <v>1362</v>
      </c>
      <c r="D136" s="7"/>
      <c r="E136" s="7">
        <v>0</v>
      </c>
      <c r="F136" s="7">
        <v>0</v>
      </c>
      <c r="G136" s="7">
        <v>-19645.89</v>
      </c>
      <c r="H136" s="7">
        <v>-243742.71</v>
      </c>
      <c r="I136" s="7">
        <v>-447134.93</v>
      </c>
      <c r="J136" s="7">
        <v>-328619.90000000002</v>
      </c>
      <c r="K136" s="7">
        <v>-328682.21999999997</v>
      </c>
      <c r="L136" s="7">
        <v>-480628.74</v>
      </c>
      <c r="M136" s="7">
        <v>-387464.8</v>
      </c>
    </row>
    <row r="137" spans="3:13">
      <c r="C137" s="58" t="s">
        <v>1431</v>
      </c>
      <c r="D137" s="7">
        <v>-28288.850000000002</v>
      </c>
      <c r="E137" s="7">
        <v>-32945.72</v>
      </c>
      <c r="F137" s="7">
        <v>-2705.23</v>
      </c>
      <c r="G137" s="7">
        <v>-83647.88</v>
      </c>
      <c r="H137" s="7">
        <v>-205158.27</v>
      </c>
      <c r="I137" s="7">
        <v>-461318.68</v>
      </c>
      <c r="J137" s="7">
        <v>-420448.09</v>
      </c>
      <c r="K137" s="7">
        <v>-1538522.7200000002</v>
      </c>
      <c r="L137" s="7">
        <v>-789575.18</v>
      </c>
      <c r="M137" s="7">
        <v>-376358.81</v>
      </c>
    </row>
    <row r="138" spans="3:13">
      <c r="C138" s="58" t="s">
        <v>1307</v>
      </c>
      <c r="D138" s="7">
        <v>-1190225.98</v>
      </c>
      <c r="E138" s="7">
        <v>125242.43000000001</v>
      </c>
      <c r="F138" s="7">
        <v>-1091703.58</v>
      </c>
      <c r="G138" s="7">
        <v>-260535.87000000002</v>
      </c>
      <c r="H138" s="7">
        <v>-62636.039999999986</v>
      </c>
      <c r="I138" s="7">
        <v>666013.81999999995</v>
      </c>
      <c r="J138" s="7">
        <v>-3741599.36</v>
      </c>
      <c r="K138" s="7">
        <v>-217187.75</v>
      </c>
      <c r="L138" s="7">
        <v>-694965.63000000012</v>
      </c>
      <c r="M138" s="7">
        <v>-367408.16000000003</v>
      </c>
    </row>
    <row r="139" spans="3:13">
      <c r="C139" s="58" t="s">
        <v>1349</v>
      </c>
      <c r="D139" s="7">
        <v>-7048661.6600000001</v>
      </c>
      <c r="E139" s="7">
        <v>-1226715.76</v>
      </c>
      <c r="F139" s="7">
        <v>-1524256.05</v>
      </c>
      <c r="G139" s="7">
        <v>-451387.24</v>
      </c>
      <c r="H139" s="7">
        <v>441469.13</v>
      </c>
      <c r="I139" s="7">
        <v>-2384041.3200000003</v>
      </c>
      <c r="J139" s="7">
        <v>-70393.530000000028</v>
      </c>
      <c r="K139" s="7">
        <v>-1414531.14</v>
      </c>
      <c r="L139" s="7">
        <v>1565671.77</v>
      </c>
      <c r="M139" s="7">
        <v>-367133.82999999996</v>
      </c>
    </row>
    <row r="140" spans="3:13">
      <c r="C140" s="58" t="s">
        <v>1369</v>
      </c>
      <c r="D140" s="7">
        <v>-21095.599999999999</v>
      </c>
      <c r="E140" s="7">
        <v>85863.75</v>
      </c>
      <c r="F140" s="7">
        <v>-64476.57</v>
      </c>
      <c r="G140" s="7">
        <v>-8718.3799999999992</v>
      </c>
      <c r="H140" s="7">
        <v>-558142.46</v>
      </c>
      <c r="I140" s="7">
        <v>1306569.28</v>
      </c>
      <c r="J140" s="7">
        <v>-1161526.51</v>
      </c>
      <c r="K140" s="7">
        <v>248395.03</v>
      </c>
      <c r="L140" s="7">
        <v>-273560.05</v>
      </c>
      <c r="M140" s="7">
        <v>-360945.91</v>
      </c>
    </row>
    <row r="141" spans="3:13">
      <c r="C141" s="58" t="s">
        <v>1532</v>
      </c>
      <c r="D141" s="7">
        <v>-15261.98</v>
      </c>
      <c r="E141" s="7">
        <v>26614.82</v>
      </c>
      <c r="F141" s="7">
        <v>-8359.75</v>
      </c>
      <c r="G141" s="7">
        <v>-13195.86</v>
      </c>
      <c r="H141" s="7">
        <v>-22480.9</v>
      </c>
      <c r="I141" s="7">
        <v>136236.51999999999</v>
      </c>
      <c r="J141" s="7">
        <v>-10907.63</v>
      </c>
      <c r="K141" s="7">
        <v>-176941.58</v>
      </c>
      <c r="L141" s="7">
        <v>-290221.09000000003</v>
      </c>
      <c r="M141" s="7">
        <v>-358832.33</v>
      </c>
    </row>
    <row r="142" spans="3:13">
      <c r="C142" s="58" t="s">
        <v>1531</v>
      </c>
      <c r="D142" s="7">
        <v>0</v>
      </c>
      <c r="E142" s="7">
        <v>0</v>
      </c>
      <c r="F142" s="7">
        <v>14941.68</v>
      </c>
      <c r="G142" s="7">
        <v>38335.61</v>
      </c>
      <c r="H142" s="7">
        <v>-51754.77</v>
      </c>
      <c r="I142" s="7">
        <v>-35010.46</v>
      </c>
      <c r="J142" s="7">
        <v>9536.32</v>
      </c>
      <c r="K142" s="7">
        <v>-338901.87</v>
      </c>
      <c r="L142" s="7">
        <v>-116987.53</v>
      </c>
      <c r="M142" s="7">
        <v>-312277.8</v>
      </c>
    </row>
    <row r="143" spans="3:13">
      <c r="C143" s="58" t="s">
        <v>1334</v>
      </c>
      <c r="D143" s="7">
        <v>0</v>
      </c>
      <c r="E143" s="7">
        <v>0</v>
      </c>
      <c r="F143" s="7">
        <v>0</v>
      </c>
      <c r="G143" s="7">
        <v>0</v>
      </c>
      <c r="H143" s="7">
        <v>-6456</v>
      </c>
      <c r="I143" s="7">
        <v>0</v>
      </c>
      <c r="J143" s="7">
        <v>0</v>
      </c>
      <c r="K143" s="7">
        <v>-55.26</v>
      </c>
      <c r="L143" s="7">
        <v>-46392.25</v>
      </c>
      <c r="M143" s="7">
        <v>-310232.94</v>
      </c>
    </row>
    <row r="144" spans="3:13">
      <c r="C144" s="58" t="s">
        <v>1478</v>
      </c>
      <c r="D144" s="7"/>
      <c r="E144" s="7"/>
      <c r="F144" s="7"/>
      <c r="G144" s="7"/>
      <c r="H144" s="7">
        <v>-107.74</v>
      </c>
      <c r="I144" s="7">
        <v>-335.51</v>
      </c>
      <c r="J144" s="7">
        <v>-5434.58</v>
      </c>
      <c r="K144" s="7">
        <v>-869.78</v>
      </c>
      <c r="L144" s="7">
        <v>-553.23</v>
      </c>
      <c r="M144" s="7">
        <v>-310101.21000000002</v>
      </c>
    </row>
    <row r="145" spans="3:13">
      <c r="C145" s="58" t="s">
        <v>1352</v>
      </c>
      <c r="D145" s="7">
        <v>947448.32999999984</v>
      </c>
      <c r="E145" s="7">
        <v>11576530.670000002</v>
      </c>
      <c r="F145" s="7">
        <v>-1150264.98</v>
      </c>
      <c r="G145" s="7">
        <v>1421391.32</v>
      </c>
      <c r="H145" s="7">
        <v>292715.55</v>
      </c>
      <c r="I145" s="7">
        <v>-183644.88</v>
      </c>
      <c r="J145" s="7">
        <v>-263736.06</v>
      </c>
      <c r="K145" s="7">
        <v>-2321726.4700000002</v>
      </c>
      <c r="L145" s="7">
        <v>267507.95</v>
      </c>
      <c r="M145" s="7">
        <v>-307019.32</v>
      </c>
    </row>
    <row r="146" spans="3:13">
      <c r="C146" s="58" t="s">
        <v>1310</v>
      </c>
      <c r="D146" s="7"/>
      <c r="E146" s="7">
        <v>0</v>
      </c>
      <c r="F146" s="7">
        <v>0</v>
      </c>
      <c r="G146" s="7">
        <v>0</v>
      </c>
      <c r="H146" s="7">
        <v>0</v>
      </c>
      <c r="I146" s="7">
        <v>-184063.6</v>
      </c>
      <c r="J146" s="7">
        <v>-172986.39</v>
      </c>
      <c r="K146" s="7">
        <v>-338725.16</v>
      </c>
      <c r="L146" s="7">
        <v>-319128.58</v>
      </c>
      <c r="M146" s="7">
        <v>-294344.65000000002</v>
      </c>
    </row>
    <row r="147" spans="3:13">
      <c r="C147" s="58" t="s">
        <v>1603</v>
      </c>
      <c r="D147" s="7">
        <v>-33165.69</v>
      </c>
      <c r="E147" s="7">
        <v>0</v>
      </c>
      <c r="F147" s="7">
        <v>-50.54</v>
      </c>
      <c r="G147" s="7">
        <v>-77149.17</v>
      </c>
      <c r="H147" s="7">
        <v>-13591.14</v>
      </c>
      <c r="I147" s="7">
        <v>0</v>
      </c>
      <c r="J147" s="7">
        <v>-3200.17</v>
      </c>
      <c r="K147" s="7">
        <v>-707.79</v>
      </c>
      <c r="L147" s="7">
        <v>-353.87</v>
      </c>
      <c r="M147" s="7">
        <v>-281729.42</v>
      </c>
    </row>
    <row r="148" spans="3:13">
      <c r="C148" s="58" t="s">
        <v>1324</v>
      </c>
      <c r="D148" s="7">
        <v>-15020.87</v>
      </c>
      <c r="E148" s="7">
        <v>-335939.5</v>
      </c>
      <c r="F148" s="7">
        <v>-850460.24</v>
      </c>
      <c r="G148" s="7">
        <v>-1053933.82</v>
      </c>
      <c r="H148" s="7">
        <v>1254106.9099999999</v>
      </c>
      <c r="I148" s="7">
        <v>-324053.78000000003</v>
      </c>
      <c r="J148" s="7">
        <v>8306604.7800000003</v>
      </c>
      <c r="K148" s="7">
        <v>3685893.49</v>
      </c>
      <c r="L148" s="7">
        <v>-625522.00999999046</v>
      </c>
      <c r="M148" s="7">
        <v>-278802.00999999995</v>
      </c>
    </row>
    <row r="149" spans="3:13">
      <c r="C149" s="58" t="s">
        <v>1327</v>
      </c>
      <c r="D149" s="7">
        <v>-1625324.58</v>
      </c>
      <c r="E149" s="7">
        <v>-611720.56000000006</v>
      </c>
      <c r="F149" s="7">
        <v>-479207.87</v>
      </c>
      <c r="G149" s="7">
        <v>-47659.72</v>
      </c>
      <c r="H149" s="7">
        <v>1196.4100000000001</v>
      </c>
      <c r="I149" s="7">
        <v>-33953.42</v>
      </c>
      <c r="J149" s="7">
        <v>10302</v>
      </c>
      <c r="K149" s="7">
        <v>-6454.54</v>
      </c>
      <c r="L149" s="7">
        <v>72.33</v>
      </c>
      <c r="M149" s="7">
        <v>-273098.89</v>
      </c>
    </row>
    <row r="150" spans="3:13">
      <c r="C150" s="58" t="s">
        <v>1498</v>
      </c>
      <c r="D150" s="7"/>
      <c r="E150" s="7"/>
      <c r="F150" s="7"/>
      <c r="G150" s="7"/>
      <c r="H150" s="7"/>
      <c r="I150" s="7"/>
      <c r="J150" s="7"/>
      <c r="K150" s="7"/>
      <c r="L150" s="7">
        <v>0</v>
      </c>
      <c r="M150" s="7">
        <v>-263490.73</v>
      </c>
    </row>
    <row r="151" spans="3:13">
      <c r="C151" s="58" t="s">
        <v>1378</v>
      </c>
      <c r="D151" s="7">
        <v>-3848348.86</v>
      </c>
      <c r="E151" s="7">
        <v>661456.38</v>
      </c>
      <c r="F151" s="7">
        <v>-441642.35</v>
      </c>
      <c r="G151" s="7">
        <v>-728268.65</v>
      </c>
      <c r="H151" s="7">
        <v>-728618.1</v>
      </c>
      <c r="I151" s="7">
        <v>-890393.58</v>
      </c>
      <c r="J151" s="7">
        <v>-6683.25</v>
      </c>
      <c r="K151" s="7">
        <v>3796175.84</v>
      </c>
      <c r="L151" s="7">
        <v>-11086676.68</v>
      </c>
      <c r="M151" s="7">
        <v>-251967.33</v>
      </c>
    </row>
    <row r="152" spans="3:13">
      <c r="C152" s="58" t="s">
        <v>1376</v>
      </c>
      <c r="D152" s="7"/>
      <c r="E152" s="7">
        <v>0</v>
      </c>
      <c r="F152" s="7">
        <v>0</v>
      </c>
      <c r="G152" s="7">
        <v>0</v>
      </c>
      <c r="H152" s="7">
        <v>0</v>
      </c>
      <c r="I152" s="7">
        <v>0</v>
      </c>
      <c r="J152" s="7">
        <v>0</v>
      </c>
      <c r="K152" s="7">
        <v>0</v>
      </c>
      <c r="L152" s="7">
        <v>0</v>
      </c>
      <c r="M152" s="7">
        <v>-245203.29</v>
      </c>
    </row>
    <row r="153" spans="3:13">
      <c r="C153" s="58" t="s">
        <v>1533</v>
      </c>
      <c r="D153" s="7">
        <v>-203271.04000000001</v>
      </c>
      <c r="E153" s="7">
        <v>-376886</v>
      </c>
      <c r="F153" s="7">
        <v>-42833.96</v>
      </c>
      <c r="G153" s="7">
        <v>-46784.39</v>
      </c>
      <c r="H153" s="7">
        <v>5338.27</v>
      </c>
      <c r="I153" s="7">
        <v>-109131</v>
      </c>
      <c r="J153" s="7">
        <v>-81158.16</v>
      </c>
      <c r="K153" s="7">
        <v>-121703.23</v>
      </c>
      <c r="L153" s="7">
        <v>-384331.28</v>
      </c>
      <c r="M153" s="7">
        <v>-226375.38</v>
      </c>
    </row>
    <row r="154" spans="3:13">
      <c r="C154" s="58" t="s">
        <v>1344</v>
      </c>
      <c r="D154" s="7"/>
      <c r="E154" s="7">
        <v>0</v>
      </c>
      <c r="F154" s="7">
        <v>0</v>
      </c>
      <c r="G154" s="7">
        <v>0</v>
      </c>
      <c r="H154" s="7">
        <v>0</v>
      </c>
      <c r="I154" s="7">
        <v>-5525.87</v>
      </c>
      <c r="J154" s="7">
        <v>-143373.38</v>
      </c>
      <c r="K154" s="7">
        <v>-166884.39000000001</v>
      </c>
      <c r="L154" s="7">
        <v>-425424.8</v>
      </c>
      <c r="M154" s="7">
        <v>-208068.56</v>
      </c>
    </row>
    <row r="155" spans="3:13">
      <c r="C155" s="58" t="s">
        <v>1436</v>
      </c>
      <c r="D155" s="7">
        <v>71.97</v>
      </c>
      <c r="E155" s="7">
        <v>-19643.2</v>
      </c>
      <c r="F155" s="7">
        <v>767.69</v>
      </c>
      <c r="G155" s="7">
        <v>-1778.76</v>
      </c>
      <c r="H155" s="7">
        <v>1239.44</v>
      </c>
      <c r="I155" s="7">
        <v>12466.48</v>
      </c>
      <c r="J155" s="7">
        <v>0.31</v>
      </c>
      <c r="K155" s="7">
        <v>-96.54</v>
      </c>
      <c r="L155" s="7">
        <v>0</v>
      </c>
      <c r="M155" s="7">
        <v>-190185.38</v>
      </c>
    </row>
    <row r="156" spans="3:13">
      <c r="C156" s="58" t="s">
        <v>1513</v>
      </c>
      <c r="D156" s="7">
        <v>0</v>
      </c>
      <c r="E156" s="7">
        <v>-136.15</v>
      </c>
      <c r="F156" s="7">
        <v>0</v>
      </c>
      <c r="G156" s="7">
        <v>0</v>
      </c>
      <c r="H156" s="7">
        <v>0</v>
      </c>
      <c r="I156" s="7">
        <v>-110217.54</v>
      </c>
      <c r="J156" s="7">
        <v>0</v>
      </c>
      <c r="K156" s="7">
        <v>0</v>
      </c>
      <c r="L156" s="7">
        <v>0</v>
      </c>
      <c r="M156" s="7">
        <v>-182836.66</v>
      </c>
    </row>
    <row r="157" spans="3:13">
      <c r="C157" s="58" t="s">
        <v>1465</v>
      </c>
      <c r="D157" s="7">
        <v>-73375.740000000005</v>
      </c>
      <c r="E157" s="7">
        <v>-7865.22</v>
      </c>
      <c r="F157" s="7">
        <v>-220389.18</v>
      </c>
      <c r="G157" s="7">
        <v>-135916.81</v>
      </c>
      <c r="H157" s="7">
        <v>-423119.15</v>
      </c>
      <c r="I157" s="7">
        <v>-216442.71</v>
      </c>
      <c r="J157" s="7">
        <v>51947.68</v>
      </c>
      <c r="K157" s="7">
        <v>-243821.19</v>
      </c>
      <c r="L157" s="7">
        <v>-541428.43000000005</v>
      </c>
      <c r="M157" s="7">
        <v>-176961.41</v>
      </c>
    </row>
    <row r="158" spans="3:13">
      <c r="C158" s="58" t="s">
        <v>1623</v>
      </c>
      <c r="D158" s="7">
        <v>0</v>
      </c>
      <c r="E158" s="7">
        <v>931487</v>
      </c>
      <c r="F158" s="7">
        <v>0</v>
      </c>
      <c r="G158" s="7">
        <v>0</v>
      </c>
      <c r="H158" s="7">
        <v>165062.43</v>
      </c>
      <c r="I158" s="7">
        <v>0</v>
      </c>
      <c r="J158" s="7">
        <v>0</v>
      </c>
      <c r="K158" s="7">
        <v>0</v>
      </c>
      <c r="L158" s="7">
        <v>0</v>
      </c>
      <c r="M158" s="7">
        <v>-165062.45000000001</v>
      </c>
    </row>
    <row r="159" spans="3:13">
      <c r="C159" s="58" t="s">
        <v>1586</v>
      </c>
      <c r="D159" s="7">
        <v>0</v>
      </c>
      <c r="E159" s="7">
        <v>18666.66</v>
      </c>
      <c r="F159" s="7">
        <v>103885.31</v>
      </c>
      <c r="G159" s="7">
        <v>-22917.06</v>
      </c>
      <c r="H159" s="7">
        <v>27513.73</v>
      </c>
      <c r="I159" s="7">
        <v>-57750.23</v>
      </c>
      <c r="J159" s="7">
        <v>-38919.550000000003</v>
      </c>
      <c r="K159" s="7">
        <v>-24735.66</v>
      </c>
      <c r="L159" s="7">
        <v>-122965.29</v>
      </c>
      <c r="M159" s="7">
        <v>-155180.21</v>
      </c>
    </row>
    <row r="160" spans="3:13">
      <c r="C160" s="58" t="s">
        <v>1580</v>
      </c>
      <c r="D160" s="7">
        <v>0</v>
      </c>
      <c r="E160" s="7">
        <v>0</v>
      </c>
      <c r="F160" s="7">
        <v>0</v>
      </c>
      <c r="G160" s="7">
        <v>0</v>
      </c>
      <c r="H160" s="7">
        <v>0</v>
      </c>
      <c r="I160" s="7">
        <v>0</v>
      </c>
      <c r="J160" s="7">
        <v>0</v>
      </c>
      <c r="K160" s="7">
        <v>0</v>
      </c>
      <c r="L160" s="7">
        <v>0</v>
      </c>
      <c r="M160" s="7">
        <v>-123195.34</v>
      </c>
    </row>
    <row r="161" spans="3:13">
      <c r="C161" s="58" t="s">
        <v>1553</v>
      </c>
      <c r="D161" s="7"/>
      <c r="E161" s="7"/>
      <c r="F161" s="7"/>
      <c r="G161" s="7">
        <v>0</v>
      </c>
      <c r="H161" s="7">
        <v>0</v>
      </c>
      <c r="I161" s="7">
        <v>0</v>
      </c>
      <c r="J161" s="7">
        <v>0</v>
      </c>
      <c r="K161" s="7">
        <v>200</v>
      </c>
      <c r="L161" s="7">
        <v>0</v>
      </c>
      <c r="M161" s="7">
        <v>-123154.29</v>
      </c>
    </row>
    <row r="162" spans="3:13">
      <c r="C162" s="58" t="s">
        <v>1483</v>
      </c>
      <c r="D162" s="7">
        <v>89336.07</v>
      </c>
      <c r="E162" s="7">
        <v>-73268.800000000003</v>
      </c>
      <c r="F162" s="7">
        <v>25512.319999999992</v>
      </c>
      <c r="G162" s="7">
        <v>-9115.0399999999991</v>
      </c>
      <c r="H162" s="7">
        <v>-23007.42</v>
      </c>
      <c r="I162" s="7">
        <v>143520.07</v>
      </c>
      <c r="J162" s="7">
        <v>-32506.94</v>
      </c>
      <c r="K162" s="7">
        <v>9217.51</v>
      </c>
      <c r="L162" s="7">
        <v>2029240.78</v>
      </c>
      <c r="M162" s="7">
        <v>-116604.98000000001</v>
      </c>
    </row>
    <row r="163" spans="3:13">
      <c r="C163" s="58" t="s">
        <v>1448</v>
      </c>
      <c r="D163" s="7">
        <v>-10882042.18</v>
      </c>
      <c r="E163" s="7">
        <v>-14322181.07</v>
      </c>
      <c r="F163" s="7">
        <v>-1318675.7</v>
      </c>
      <c r="G163" s="7">
        <v>-10251556.859999999</v>
      </c>
      <c r="H163" s="7">
        <v>-1005121.67</v>
      </c>
      <c r="I163" s="7">
        <v>-276623.02</v>
      </c>
      <c r="J163" s="7">
        <v>-83766.41</v>
      </c>
      <c r="K163" s="7">
        <v>-1027522.5600000001</v>
      </c>
      <c r="L163" s="7">
        <v>-9186514.9800000004</v>
      </c>
      <c r="M163" s="7">
        <v>-116416.64</v>
      </c>
    </row>
    <row r="164" spans="3:13">
      <c r="C164" s="58" t="s">
        <v>1445</v>
      </c>
      <c r="D164" s="7">
        <v>0</v>
      </c>
      <c r="E164" s="7">
        <v>0</v>
      </c>
      <c r="F164" s="7">
        <v>773.4</v>
      </c>
      <c r="G164" s="7">
        <v>-8217.73</v>
      </c>
      <c r="H164" s="7">
        <v>25573.1</v>
      </c>
      <c r="I164" s="7">
        <v>-55715.79</v>
      </c>
      <c r="J164" s="7">
        <v>-110143.41</v>
      </c>
      <c r="K164" s="7">
        <v>678047.41</v>
      </c>
      <c r="L164" s="7">
        <v>-251783.79</v>
      </c>
      <c r="M164" s="7">
        <v>-114122.76</v>
      </c>
    </row>
    <row r="165" spans="3:13">
      <c r="C165" s="58" t="s">
        <v>1628</v>
      </c>
      <c r="D165" s="7">
        <v>-9553.94</v>
      </c>
      <c r="E165" s="7">
        <v>-46089.45</v>
      </c>
      <c r="F165" s="7">
        <v>-95823.97</v>
      </c>
      <c r="G165" s="7">
        <v>-58476.79</v>
      </c>
      <c r="H165" s="7">
        <v>-44435.16</v>
      </c>
      <c r="I165" s="7">
        <v>10836.58</v>
      </c>
      <c r="J165" s="7">
        <v>413.14</v>
      </c>
      <c r="K165" s="7">
        <v>1676.68</v>
      </c>
      <c r="L165" s="7">
        <v>3237.54</v>
      </c>
      <c r="M165" s="7">
        <v>-111309.62</v>
      </c>
    </row>
    <row r="166" spans="3:13">
      <c r="C166" s="58" t="s">
        <v>1338</v>
      </c>
      <c r="D166" s="7">
        <v>0</v>
      </c>
      <c r="E166" s="7">
        <v>0</v>
      </c>
      <c r="F166" s="7">
        <v>0</v>
      </c>
      <c r="G166" s="7">
        <v>0</v>
      </c>
      <c r="H166" s="7">
        <v>171023.3</v>
      </c>
      <c r="I166" s="7">
        <v>-32.299999999999997</v>
      </c>
      <c r="J166" s="7">
        <v>0</v>
      </c>
      <c r="K166" s="7">
        <v>0</v>
      </c>
      <c r="L166" s="7">
        <v>0</v>
      </c>
      <c r="M166" s="7">
        <v>-102741.19</v>
      </c>
    </row>
    <row r="167" spans="3:13">
      <c r="C167" s="58" t="s">
        <v>1361</v>
      </c>
      <c r="D167" s="7">
        <v>-60451.32</v>
      </c>
      <c r="E167" s="7">
        <v>-32958.230000000003</v>
      </c>
      <c r="F167" s="7">
        <v>-36558.46</v>
      </c>
      <c r="G167" s="7">
        <v>-16559.78</v>
      </c>
      <c r="H167" s="7">
        <v>-65388.04</v>
      </c>
      <c r="I167" s="7">
        <v>21299.300000000003</v>
      </c>
      <c r="J167" s="7">
        <v>-91506.559999999998</v>
      </c>
      <c r="K167" s="7">
        <v>-7313.4900000000007</v>
      </c>
      <c r="L167" s="7">
        <v>90118.76999999999</v>
      </c>
      <c r="M167" s="7">
        <v>-101373.34</v>
      </c>
    </row>
    <row r="168" spans="3:13">
      <c r="C168" s="58" t="s">
        <v>1503</v>
      </c>
      <c r="D168" s="7">
        <v>-25391.73</v>
      </c>
      <c r="E168" s="7">
        <v>55353.43</v>
      </c>
      <c r="F168" s="7">
        <v>4650.59</v>
      </c>
      <c r="G168" s="7">
        <v>6049.86</v>
      </c>
      <c r="H168" s="7">
        <v>26293.21</v>
      </c>
      <c r="I168" s="7">
        <v>-34275.82</v>
      </c>
      <c r="J168" s="7">
        <v>-7501.04</v>
      </c>
      <c r="K168" s="7">
        <v>12897.58</v>
      </c>
      <c r="L168" s="7">
        <v>-295636.34000000003</v>
      </c>
      <c r="M168" s="7">
        <v>-92062.23</v>
      </c>
    </row>
    <row r="169" spans="3:13">
      <c r="C169" s="58" t="s">
        <v>1492</v>
      </c>
      <c r="D169" s="7">
        <v>-17917.88</v>
      </c>
      <c r="E169" s="7">
        <v>452945.51</v>
      </c>
      <c r="F169" s="7">
        <v>-544935.31999999995</v>
      </c>
      <c r="G169" s="7">
        <v>1249712.4099999999</v>
      </c>
      <c r="H169" s="7">
        <v>-683634.69</v>
      </c>
      <c r="I169" s="7">
        <v>235566.5</v>
      </c>
      <c r="J169" s="7">
        <v>-980847.87</v>
      </c>
      <c r="K169" s="7">
        <v>-156875.06</v>
      </c>
      <c r="L169" s="7">
        <v>321735.51</v>
      </c>
      <c r="M169" s="7">
        <v>-88478.44</v>
      </c>
    </row>
    <row r="170" spans="3:13">
      <c r="C170" s="58" t="s">
        <v>1537</v>
      </c>
      <c r="D170" s="7"/>
      <c r="E170" s="7">
        <v>0</v>
      </c>
      <c r="F170" s="7">
        <v>199.94</v>
      </c>
      <c r="G170" s="7">
        <v>0</v>
      </c>
      <c r="H170" s="7">
        <v>0</v>
      </c>
      <c r="I170" s="7">
        <v>0</v>
      </c>
      <c r="J170" s="7">
        <v>315.45999999999998</v>
      </c>
      <c r="K170" s="7">
        <v>112689.84</v>
      </c>
      <c r="L170" s="7">
        <v>-64.94</v>
      </c>
      <c r="M170" s="7">
        <v>-87162.72</v>
      </c>
    </row>
    <row r="171" spans="3:13">
      <c r="C171" s="58" t="s">
        <v>1454</v>
      </c>
      <c r="D171" s="7">
        <v>108219.15000000001</v>
      </c>
      <c r="E171" s="7">
        <v>15018</v>
      </c>
      <c r="F171" s="7">
        <v>6313.42</v>
      </c>
      <c r="G171" s="7">
        <v>578397.29</v>
      </c>
      <c r="H171" s="7">
        <v>268308.78000000003</v>
      </c>
      <c r="I171" s="7">
        <v>352931.03</v>
      </c>
      <c r="J171" s="7">
        <v>40592.590000000004</v>
      </c>
      <c r="K171" s="7">
        <v>213484.66</v>
      </c>
      <c r="L171" s="7">
        <v>39.840000000000003</v>
      </c>
      <c r="M171" s="7">
        <v>-86775.19</v>
      </c>
    </row>
    <row r="172" spans="3:13">
      <c r="C172" s="58" t="s">
        <v>1427</v>
      </c>
      <c r="D172" s="7">
        <v>-924.66</v>
      </c>
      <c r="E172" s="7">
        <v>-43795.25</v>
      </c>
      <c r="F172" s="7">
        <v>-27066.75</v>
      </c>
      <c r="G172" s="7">
        <v>-156658.57999999999</v>
      </c>
      <c r="H172" s="7">
        <v>-1021685.84</v>
      </c>
      <c r="I172" s="7">
        <v>-198755.97</v>
      </c>
      <c r="J172" s="7">
        <v>-155219.79999999999</v>
      </c>
      <c r="K172" s="7">
        <v>-321322.31</v>
      </c>
      <c r="L172" s="7">
        <v>-276749.98000000417</v>
      </c>
      <c r="M172" s="7">
        <v>-83385.509999999995</v>
      </c>
    </row>
    <row r="173" spans="3:13">
      <c r="C173" s="58" t="s">
        <v>1554</v>
      </c>
      <c r="D173" s="7">
        <v>-5482.19</v>
      </c>
      <c r="E173" s="7">
        <v>-656.19</v>
      </c>
      <c r="F173" s="7">
        <v>-45256.52</v>
      </c>
      <c r="G173" s="7">
        <v>-548458.26</v>
      </c>
      <c r="H173" s="7">
        <v>-133732.22</v>
      </c>
      <c r="I173" s="7">
        <v>-2153.15</v>
      </c>
      <c r="J173" s="7">
        <v>-74389.42</v>
      </c>
      <c r="K173" s="7">
        <v>-31353.409999999996</v>
      </c>
      <c r="L173" s="7">
        <v>-3520.25</v>
      </c>
      <c r="M173" s="7">
        <v>-80212.2</v>
      </c>
    </row>
    <row r="174" spans="3:13">
      <c r="C174" s="58" t="s">
        <v>1477</v>
      </c>
      <c r="D174" s="7"/>
      <c r="E174" s="7"/>
      <c r="F174" s="7">
        <v>523462.69</v>
      </c>
      <c r="G174" s="7">
        <v>-13062.029999999999</v>
      </c>
      <c r="H174" s="7">
        <v>25702.379999999997</v>
      </c>
      <c r="I174" s="7">
        <v>-7486.59</v>
      </c>
      <c r="J174" s="7">
        <v>8429.0399999999991</v>
      </c>
      <c r="K174" s="7">
        <v>541788.37</v>
      </c>
      <c r="L174" s="7">
        <v>1761.55</v>
      </c>
      <c r="M174" s="7">
        <v>-80057.83</v>
      </c>
    </row>
    <row r="175" spans="3:13">
      <c r="C175" s="58" t="s">
        <v>1605</v>
      </c>
      <c r="D175" s="7">
        <v>0</v>
      </c>
      <c r="E175" s="7">
        <v>108338.7</v>
      </c>
      <c r="F175" s="7">
        <v>5625</v>
      </c>
      <c r="G175" s="7">
        <v>-5625</v>
      </c>
      <c r="H175" s="7">
        <v>0</v>
      </c>
      <c r="I175" s="7">
        <v>0</v>
      </c>
      <c r="J175" s="7">
        <v>0</v>
      </c>
      <c r="K175" s="7">
        <v>0</v>
      </c>
      <c r="L175" s="7">
        <v>0</v>
      </c>
      <c r="M175" s="7">
        <v>-72225.8</v>
      </c>
    </row>
    <row r="176" spans="3:13">
      <c r="C176" s="58" t="s">
        <v>1341</v>
      </c>
      <c r="D176" s="7">
        <v>-567389.09</v>
      </c>
      <c r="E176" s="7">
        <v>45307.15</v>
      </c>
      <c r="F176" s="7">
        <v>-861.47</v>
      </c>
      <c r="G176" s="7">
        <v>450883.83</v>
      </c>
      <c r="H176" s="7">
        <v>83864.08</v>
      </c>
      <c r="I176" s="7">
        <v>108462.63</v>
      </c>
      <c r="J176" s="7">
        <v>29153.399999999998</v>
      </c>
      <c r="K176" s="7">
        <v>31891.52</v>
      </c>
      <c r="L176" s="7">
        <v>1088772.4100000001</v>
      </c>
      <c r="M176" s="7">
        <v>-65218.1</v>
      </c>
    </row>
    <row r="177" spans="3:13">
      <c r="C177" s="58" t="s">
        <v>1357</v>
      </c>
      <c r="D177" s="7">
        <v>0</v>
      </c>
      <c r="E177" s="7">
        <v>0</v>
      </c>
      <c r="F177" s="7">
        <v>0</v>
      </c>
      <c r="G177" s="7">
        <v>0</v>
      </c>
      <c r="H177" s="7">
        <v>37.71</v>
      </c>
      <c r="I177" s="7">
        <v>0</v>
      </c>
      <c r="J177" s="7">
        <v>28.93</v>
      </c>
      <c r="K177" s="7">
        <v>-38499.14</v>
      </c>
      <c r="L177" s="7">
        <v>34120.300000000003</v>
      </c>
      <c r="M177" s="7">
        <v>-58185.94</v>
      </c>
    </row>
    <row r="178" spans="3:13">
      <c r="C178" s="58" t="s">
        <v>1333</v>
      </c>
      <c r="D178" s="7">
        <v>0</v>
      </c>
      <c r="E178" s="7">
        <v>0</v>
      </c>
      <c r="F178" s="7">
        <v>0</v>
      </c>
      <c r="G178" s="7">
        <v>66.430000000000007</v>
      </c>
      <c r="H178" s="7">
        <v>81704.259999999995</v>
      </c>
      <c r="I178" s="7">
        <v>0</v>
      </c>
      <c r="J178" s="7">
        <v>-106972.3</v>
      </c>
      <c r="K178" s="7">
        <v>-722.61</v>
      </c>
      <c r="L178" s="7">
        <v>0</v>
      </c>
      <c r="M178" s="7">
        <v>-55293.94</v>
      </c>
    </row>
    <row r="179" spans="3:13">
      <c r="C179" s="58" t="s">
        <v>1370</v>
      </c>
      <c r="D179" s="7">
        <v>-102488.41999999998</v>
      </c>
      <c r="E179" s="7">
        <v>135902.71999999997</v>
      </c>
      <c r="F179" s="7">
        <v>-158382.48000000001</v>
      </c>
      <c r="G179" s="7">
        <v>-23050057.450000003</v>
      </c>
      <c r="H179" s="7">
        <v>-212292.84</v>
      </c>
      <c r="I179" s="7">
        <v>283816.32000000001</v>
      </c>
      <c r="J179" s="7">
        <v>-3219324.07</v>
      </c>
      <c r="K179" s="7">
        <v>546775.65</v>
      </c>
      <c r="L179" s="7">
        <v>-54440.22</v>
      </c>
      <c r="M179" s="7">
        <v>-52764.740000000013</v>
      </c>
    </row>
    <row r="180" spans="3:13">
      <c r="C180" s="58" t="s">
        <v>1606</v>
      </c>
      <c r="D180" s="7">
        <v>0</v>
      </c>
      <c r="E180" s="7">
        <v>0</v>
      </c>
      <c r="F180" s="7">
        <v>0</v>
      </c>
      <c r="G180" s="7">
        <v>0</v>
      </c>
      <c r="H180" s="7">
        <v>38100.89</v>
      </c>
      <c r="I180" s="7">
        <v>0</v>
      </c>
      <c r="J180" s="7">
        <v>42206.329999999994</v>
      </c>
      <c r="K180" s="7">
        <v>95124.36</v>
      </c>
      <c r="L180" s="7">
        <v>0</v>
      </c>
      <c r="M180" s="7">
        <v>-49911.8</v>
      </c>
    </row>
    <row r="181" spans="3:13">
      <c r="C181" s="58" t="s">
        <v>1607</v>
      </c>
      <c r="D181" s="7"/>
      <c r="E181" s="7"/>
      <c r="F181" s="7"/>
      <c r="G181" s="7"/>
      <c r="H181" s="7"/>
      <c r="I181" s="7"/>
      <c r="J181" s="7"/>
      <c r="K181" s="7"/>
      <c r="L181" s="7"/>
      <c r="M181" s="7">
        <v>-46700.74</v>
      </c>
    </row>
    <row r="182" spans="3:13">
      <c r="C182" s="58" t="s">
        <v>1350</v>
      </c>
      <c r="D182" s="7"/>
      <c r="E182" s="7"/>
      <c r="F182" s="7"/>
      <c r="G182" s="7"/>
      <c r="H182" s="7"/>
      <c r="I182" s="7"/>
      <c r="J182" s="7"/>
      <c r="K182" s="7">
        <v>-139706.79999999999</v>
      </c>
      <c r="L182" s="7">
        <v>30.87</v>
      </c>
      <c r="M182" s="7">
        <v>-46361.49</v>
      </c>
    </row>
    <row r="183" spans="3:13">
      <c r="C183" s="58" t="s">
        <v>1408</v>
      </c>
      <c r="D183" s="7">
        <v>-70571.839999999997</v>
      </c>
      <c r="E183" s="7">
        <v>1062987.28</v>
      </c>
      <c r="F183" s="7">
        <v>-329493.43</v>
      </c>
      <c r="G183" s="7">
        <v>-28426.77</v>
      </c>
      <c r="H183" s="7">
        <v>-63037.88</v>
      </c>
      <c r="I183" s="7">
        <v>-3266058.12</v>
      </c>
      <c r="J183" s="7">
        <v>-3386500.12</v>
      </c>
      <c r="K183" s="7">
        <v>2129768.39</v>
      </c>
      <c r="L183" s="7">
        <v>-1819430.14</v>
      </c>
      <c r="M183" s="7">
        <v>-45626.64</v>
      </c>
    </row>
    <row r="184" spans="3:13">
      <c r="C184" s="58" t="s">
        <v>1557</v>
      </c>
      <c r="D184" s="7">
        <v>-3516.83</v>
      </c>
      <c r="E184" s="7">
        <v>1047.96</v>
      </c>
      <c r="F184" s="7">
        <v>-24318.16</v>
      </c>
      <c r="G184" s="7">
        <v>-62359.07</v>
      </c>
      <c r="H184" s="7">
        <v>-107815.81</v>
      </c>
      <c r="I184" s="7">
        <v>-778537.54</v>
      </c>
      <c r="J184" s="7">
        <v>-76106.080000000002</v>
      </c>
      <c r="K184" s="7">
        <v>-19746.330000000002</v>
      </c>
      <c r="L184" s="7">
        <v>-4543.78</v>
      </c>
      <c r="M184" s="7">
        <v>-44557.75</v>
      </c>
    </row>
    <row r="185" spans="3:13">
      <c r="C185" s="58" t="s">
        <v>1429</v>
      </c>
      <c r="D185" s="7">
        <v>0</v>
      </c>
      <c r="E185" s="7">
        <v>0</v>
      </c>
      <c r="F185" s="7">
        <v>0</v>
      </c>
      <c r="G185" s="7">
        <v>7.89</v>
      </c>
      <c r="H185" s="7">
        <v>-0.01</v>
      </c>
      <c r="I185" s="7">
        <v>-8.4</v>
      </c>
      <c r="J185" s="7">
        <v>0</v>
      </c>
      <c r="K185" s="7">
        <v>0</v>
      </c>
      <c r="L185" s="7">
        <v>0</v>
      </c>
      <c r="M185" s="7">
        <v>-44238.92</v>
      </c>
    </row>
    <row r="186" spans="3:13">
      <c r="C186" s="58" t="s">
        <v>1515</v>
      </c>
      <c r="D186" s="7">
        <v>-1097.58</v>
      </c>
      <c r="E186" s="7">
        <v>-1969.1599999999999</v>
      </c>
      <c r="F186" s="7">
        <v>3242.6299999999997</v>
      </c>
      <c r="G186" s="7">
        <v>-10622.6</v>
      </c>
      <c r="H186" s="7">
        <v>-59.14</v>
      </c>
      <c r="I186" s="7">
        <v>12760.21</v>
      </c>
      <c r="J186" s="7">
        <v>784.48</v>
      </c>
      <c r="K186" s="7">
        <v>1808.06</v>
      </c>
      <c r="L186" s="7">
        <v>-32639.919999999998</v>
      </c>
      <c r="M186" s="7">
        <v>-39151.11</v>
      </c>
    </row>
    <row r="187" spans="3:13">
      <c r="C187" s="58" t="s">
        <v>1453</v>
      </c>
      <c r="D187" s="7">
        <v>-10427.709999999999</v>
      </c>
      <c r="E187" s="7">
        <v>-16732.330000000002</v>
      </c>
      <c r="F187" s="7">
        <v>0</v>
      </c>
      <c r="G187" s="7">
        <v>-82.43</v>
      </c>
      <c r="H187" s="7">
        <v>-3929.7</v>
      </c>
      <c r="I187" s="7">
        <v>-95.8</v>
      </c>
      <c r="J187" s="7">
        <v>507.57</v>
      </c>
      <c r="K187" s="7">
        <v>3483.8</v>
      </c>
      <c r="L187" s="7">
        <v>-21301.39</v>
      </c>
      <c r="M187" s="7">
        <v>-38086.42</v>
      </c>
    </row>
    <row r="188" spans="3:13">
      <c r="C188" s="58" t="s">
        <v>1621</v>
      </c>
      <c r="D188" s="7">
        <v>0</v>
      </c>
      <c r="E188" s="7">
        <v>0</v>
      </c>
      <c r="F188" s="7">
        <v>0</v>
      </c>
      <c r="G188" s="7">
        <v>0</v>
      </c>
      <c r="H188" s="7">
        <v>0</v>
      </c>
      <c r="I188" s="7">
        <v>0</v>
      </c>
      <c r="J188" s="7">
        <v>0</v>
      </c>
      <c r="K188" s="7">
        <v>0</v>
      </c>
      <c r="L188" s="7">
        <v>0</v>
      </c>
      <c r="M188" s="7">
        <v>-37951.629999999997</v>
      </c>
    </row>
    <row r="189" spans="3:13">
      <c r="C189" s="58" t="s">
        <v>1516</v>
      </c>
      <c r="D189" s="7">
        <v>-4612.88</v>
      </c>
      <c r="E189" s="7">
        <v>-964.87</v>
      </c>
      <c r="F189" s="7">
        <v>-36277.440000000002</v>
      </c>
      <c r="G189" s="7">
        <v>528.78</v>
      </c>
      <c r="H189" s="7">
        <v>-12063.24</v>
      </c>
      <c r="I189" s="7">
        <v>-7592.42</v>
      </c>
      <c r="J189" s="7">
        <v>-4340.5999999999995</v>
      </c>
      <c r="K189" s="7">
        <v>-5662.39</v>
      </c>
      <c r="L189" s="7">
        <v>-6150.99</v>
      </c>
      <c r="M189" s="7">
        <v>-36259.99</v>
      </c>
    </row>
    <row r="190" spans="3:13">
      <c r="C190" s="58" t="s">
        <v>1340</v>
      </c>
      <c r="D190" s="7">
        <v>-1114.02</v>
      </c>
      <c r="E190" s="7">
        <v>-101.74</v>
      </c>
      <c r="F190" s="7">
        <v>-1.34</v>
      </c>
      <c r="G190" s="7">
        <v>360.48</v>
      </c>
      <c r="H190" s="7">
        <v>-990.39</v>
      </c>
      <c r="I190" s="7">
        <v>0</v>
      </c>
      <c r="J190" s="7">
        <v>-188.51</v>
      </c>
      <c r="K190" s="7">
        <v>-126.43</v>
      </c>
      <c r="L190" s="7">
        <v>1441.79</v>
      </c>
      <c r="M190" s="7">
        <v>-28207.66</v>
      </c>
    </row>
    <row r="191" spans="3:13">
      <c r="C191" s="58" t="s">
        <v>1579</v>
      </c>
      <c r="D191" s="7"/>
      <c r="E191" s="7"/>
      <c r="F191" s="7"/>
      <c r="G191" s="7"/>
      <c r="H191" s="7">
        <v>4518.3</v>
      </c>
      <c r="I191" s="7">
        <v>-10184.93</v>
      </c>
      <c r="J191" s="7">
        <v>239.34</v>
      </c>
      <c r="K191" s="7">
        <v>-505.31</v>
      </c>
      <c r="L191" s="7">
        <v>709.97</v>
      </c>
      <c r="M191" s="7">
        <v>-27014.41</v>
      </c>
    </row>
    <row r="192" spans="3:13">
      <c r="C192" s="58" t="s">
        <v>1544</v>
      </c>
      <c r="D192" s="7">
        <v>-84608.22</v>
      </c>
      <c r="E192" s="7">
        <v>-36798.25</v>
      </c>
      <c r="F192" s="7">
        <v>2203.25</v>
      </c>
      <c r="G192" s="7">
        <v>-1292.8699999999999</v>
      </c>
      <c r="H192" s="7">
        <v>-29335.99</v>
      </c>
      <c r="I192" s="7">
        <v>-26419.360000000001</v>
      </c>
      <c r="J192" s="7">
        <v>148631.03</v>
      </c>
      <c r="K192" s="7">
        <v>-87364.37</v>
      </c>
      <c r="L192" s="7">
        <v>5096.63</v>
      </c>
      <c r="M192" s="7">
        <v>-26716.28</v>
      </c>
    </row>
    <row r="193" spans="3:13">
      <c r="C193" s="58" t="s">
        <v>1421</v>
      </c>
      <c r="D193" s="7">
        <v>-367505.75</v>
      </c>
      <c r="E193" s="7">
        <v>-41339.58</v>
      </c>
      <c r="F193" s="7">
        <v>-592842.01</v>
      </c>
      <c r="G193" s="7">
        <v>-1121344.19</v>
      </c>
      <c r="H193" s="7">
        <v>16092.62</v>
      </c>
      <c r="I193" s="7">
        <v>-1081450.23</v>
      </c>
      <c r="J193" s="7">
        <v>322440.65000000002</v>
      </c>
      <c r="K193" s="7">
        <v>-842128.28</v>
      </c>
      <c r="L193" s="7">
        <v>-268919.2</v>
      </c>
      <c r="M193" s="7">
        <v>-25574.65</v>
      </c>
    </row>
    <row r="194" spans="3:13">
      <c r="C194" s="58" t="s">
        <v>1300</v>
      </c>
      <c r="D194" s="7">
        <v>-54128.28</v>
      </c>
      <c r="E194" s="7">
        <v>-168596.26</v>
      </c>
      <c r="F194" s="7">
        <v>-16513.100000000002</v>
      </c>
      <c r="G194" s="7">
        <v>142.60000000000002</v>
      </c>
      <c r="H194" s="7">
        <v>-121050.87</v>
      </c>
      <c r="I194" s="7">
        <v>3157868.67</v>
      </c>
      <c r="J194" s="7">
        <v>-2530263.4</v>
      </c>
      <c r="K194" s="7">
        <v>-15709.28</v>
      </c>
      <c r="L194" s="7">
        <v>-542804.54999999993</v>
      </c>
      <c r="M194" s="7">
        <v>-24027.68</v>
      </c>
    </row>
    <row r="195" spans="3:13">
      <c r="C195" s="58" t="s">
        <v>1432</v>
      </c>
      <c r="D195" s="7">
        <v>-887.6</v>
      </c>
      <c r="E195" s="7">
        <v>-830.97</v>
      </c>
      <c r="F195" s="7">
        <v>0</v>
      </c>
      <c r="G195" s="7">
        <v>1126.6600000000001</v>
      </c>
      <c r="H195" s="7">
        <v>-2124927.63</v>
      </c>
      <c r="I195" s="7">
        <v>0</v>
      </c>
      <c r="J195" s="7">
        <v>1671.56</v>
      </c>
      <c r="K195" s="7">
        <v>533.65</v>
      </c>
      <c r="L195" s="7">
        <v>-225593.75</v>
      </c>
      <c r="M195" s="7">
        <v>-22979.79</v>
      </c>
    </row>
    <row r="196" spans="3:13">
      <c r="C196" s="58" t="s">
        <v>1308</v>
      </c>
      <c r="D196" s="7">
        <v>-29184.6</v>
      </c>
      <c r="E196" s="7">
        <v>-1603.99</v>
      </c>
      <c r="F196" s="7">
        <v>-7.3900000000000006</v>
      </c>
      <c r="G196" s="7">
        <v>-35974.65</v>
      </c>
      <c r="H196" s="7">
        <v>883.8</v>
      </c>
      <c r="I196" s="7">
        <v>31963.279999999999</v>
      </c>
      <c r="J196" s="7">
        <v>30843.670000000002</v>
      </c>
      <c r="K196" s="7">
        <v>-2559.27</v>
      </c>
      <c r="L196" s="7">
        <v>-29173.05</v>
      </c>
      <c r="M196" s="7">
        <v>-22789.38</v>
      </c>
    </row>
    <row r="197" spans="3:13">
      <c r="C197" s="58" t="s">
        <v>1375</v>
      </c>
      <c r="D197" s="7">
        <v>-89.62</v>
      </c>
      <c r="E197" s="7">
        <v>-645.21</v>
      </c>
      <c r="F197" s="7">
        <v>-2037.74</v>
      </c>
      <c r="G197" s="7">
        <v>-2192.6999999999998</v>
      </c>
      <c r="H197" s="7">
        <v>202.75</v>
      </c>
      <c r="I197" s="7">
        <v>-12436.16</v>
      </c>
      <c r="J197" s="7">
        <v>13226.72</v>
      </c>
      <c r="K197" s="7">
        <v>16552.97</v>
      </c>
      <c r="L197" s="7">
        <v>26657.200000000001</v>
      </c>
      <c r="M197" s="7">
        <v>-21778.92</v>
      </c>
    </row>
    <row r="198" spans="3:13">
      <c r="C198" s="58" t="s">
        <v>1512</v>
      </c>
      <c r="D198" s="7">
        <v>-248595.85</v>
      </c>
      <c r="E198" s="7">
        <v>-325376.7</v>
      </c>
      <c r="F198" s="7">
        <v>-483.76</v>
      </c>
      <c r="G198" s="7">
        <v>-4168.71</v>
      </c>
      <c r="H198" s="7">
        <v>504.05</v>
      </c>
      <c r="I198" s="7">
        <v>-353.07</v>
      </c>
      <c r="J198" s="7">
        <v>-81609.03</v>
      </c>
      <c r="K198" s="7">
        <v>-14713.439999999999</v>
      </c>
      <c r="L198" s="7">
        <v>-382828.27</v>
      </c>
      <c r="M198" s="7">
        <v>-21284.560000000001</v>
      </c>
    </row>
    <row r="199" spans="3:13">
      <c r="C199" s="58" t="s">
        <v>1415</v>
      </c>
      <c r="D199" s="7">
        <v>192.01</v>
      </c>
      <c r="E199" s="7">
        <v>-1470.07</v>
      </c>
      <c r="F199" s="7">
        <v>26.18</v>
      </c>
      <c r="G199" s="7">
        <v>-67041.88</v>
      </c>
      <c r="H199" s="7">
        <v>-297.81</v>
      </c>
      <c r="I199" s="7">
        <v>-1204.92</v>
      </c>
      <c r="J199" s="7">
        <v>-10004.65</v>
      </c>
      <c r="K199" s="7">
        <v>-797.14</v>
      </c>
      <c r="L199" s="7">
        <v>124.44</v>
      </c>
      <c r="M199" s="7">
        <v>-20735.990000000002</v>
      </c>
    </row>
    <row r="200" spans="3:13">
      <c r="C200" s="58" t="s">
        <v>1425</v>
      </c>
      <c r="D200" s="7">
        <v>0</v>
      </c>
      <c r="E200" s="7">
        <v>172445.93</v>
      </c>
      <c r="F200" s="7">
        <v>-849.25</v>
      </c>
      <c r="G200" s="7">
        <v>6016.24</v>
      </c>
      <c r="H200" s="7">
        <v>27976.37</v>
      </c>
      <c r="I200" s="7">
        <v>-31407.62</v>
      </c>
      <c r="J200" s="7">
        <v>-74376.33</v>
      </c>
      <c r="K200" s="7">
        <v>122959.07</v>
      </c>
      <c r="L200" s="7">
        <v>-22258.99</v>
      </c>
      <c r="M200" s="7">
        <v>-18687.79</v>
      </c>
    </row>
    <row r="201" spans="3:13">
      <c r="C201" s="58" t="s">
        <v>1388</v>
      </c>
      <c r="D201" s="7">
        <v>4.38</v>
      </c>
      <c r="E201" s="7">
        <v>-1135.1199999999999</v>
      </c>
      <c r="F201" s="7">
        <v>-168.8</v>
      </c>
      <c r="G201" s="7">
        <v>5.49</v>
      </c>
      <c r="H201" s="7">
        <v>164.71</v>
      </c>
      <c r="I201" s="7">
        <v>-20004.73</v>
      </c>
      <c r="J201" s="7">
        <v>-14542.98</v>
      </c>
      <c r="K201" s="7">
        <v>27367.67</v>
      </c>
      <c r="L201" s="7">
        <v>-20741.84</v>
      </c>
      <c r="M201" s="7">
        <v>-18659.03</v>
      </c>
    </row>
    <row r="202" spans="3:13">
      <c r="C202" s="58" t="s">
        <v>1351</v>
      </c>
      <c r="D202" s="7">
        <v>153.26</v>
      </c>
      <c r="E202" s="7">
        <v>-72203.100000000006</v>
      </c>
      <c r="F202" s="7">
        <v>-193049.92</v>
      </c>
      <c r="G202" s="7">
        <v>21552.98</v>
      </c>
      <c r="H202" s="7">
        <v>0.03</v>
      </c>
      <c r="I202" s="7">
        <v>29130.15</v>
      </c>
      <c r="J202" s="7">
        <v>-179.08</v>
      </c>
      <c r="K202" s="7">
        <v>-771.42</v>
      </c>
      <c r="L202" s="7">
        <v>98072.15</v>
      </c>
      <c r="M202" s="7">
        <v>-15506.68</v>
      </c>
    </row>
    <row r="203" spans="3:13">
      <c r="C203" s="58" t="s">
        <v>1489</v>
      </c>
      <c r="D203" s="7"/>
      <c r="E203" s="7"/>
      <c r="F203" s="7"/>
      <c r="G203" s="7"/>
      <c r="H203" s="7"/>
      <c r="I203" s="7"/>
      <c r="J203" s="7"/>
      <c r="K203" s="7"/>
      <c r="L203" s="7">
        <v>-56259.78</v>
      </c>
      <c r="M203" s="7">
        <v>-15197.699999999999</v>
      </c>
    </row>
    <row r="204" spans="3:13">
      <c r="C204" s="58" t="s">
        <v>1303</v>
      </c>
      <c r="D204" s="7">
        <v>-2706.68</v>
      </c>
      <c r="E204" s="7">
        <v>-613.16</v>
      </c>
      <c r="F204" s="7">
        <v>-3217.96</v>
      </c>
      <c r="G204" s="7">
        <v>-1169012.78</v>
      </c>
      <c r="H204" s="7">
        <v>909.21</v>
      </c>
      <c r="I204" s="7">
        <v>13798.05</v>
      </c>
      <c r="J204" s="7">
        <v>-508380.57</v>
      </c>
      <c r="K204" s="7">
        <v>-48091.040000000008</v>
      </c>
      <c r="L204" s="7">
        <v>-833808.75</v>
      </c>
      <c r="M204" s="7">
        <v>-14617.439999999999</v>
      </c>
    </row>
    <row r="205" spans="3:13">
      <c r="C205" s="58" t="s">
        <v>1433</v>
      </c>
      <c r="D205" s="7">
        <v>350525.35</v>
      </c>
      <c r="E205" s="7">
        <v>-349385.22</v>
      </c>
      <c r="F205" s="7">
        <v>-3714.36</v>
      </c>
      <c r="G205" s="7">
        <v>-242</v>
      </c>
      <c r="H205" s="7">
        <v>2025.71</v>
      </c>
      <c r="I205" s="7">
        <v>-409.01</v>
      </c>
      <c r="J205" s="7">
        <v>5333.7</v>
      </c>
      <c r="K205" s="7">
        <v>9176.75</v>
      </c>
      <c r="L205" s="7">
        <v>-143717.39000000001</v>
      </c>
      <c r="M205" s="7">
        <v>-12797.43</v>
      </c>
    </row>
    <row r="206" spans="3:13">
      <c r="C206" s="58" t="s">
        <v>1365</v>
      </c>
      <c r="D206" s="7">
        <v>-17756.109999999997</v>
      </c>
      <c r="E206" s="7">
        <v>-108358.84</v>
      </c>
      <c r="F206" s="7">
        <v>-1770.7</v>
      </c>
      <c r="G206" s="7">
        <v>-152.12</v>
      </c>
      <c r="H206" s="7">
        <v>30778.28</v>
      </c>
      <c r="I206" s="7">
        <v>386.71</v>
      </c>
      <c r="J206" s="7">
        <v>724.05</v>
      </c>
      <c r="K206" s="7">
        <v>933.87</v>
      </c>
      <c r="L206" s="7">
        <v>-6297</v>
      </c>
      <c r="M206" s="7">
        <v>-12547.17</v>
      </c>
    </row>
    <row r="207" spans="3:13">
      <c r="C207" s="58" t="s">
        <v>1521</v>
      </c>
      <c r="D207" s="7"/>
      <c r="E207" s="7">
        <v>0</v>
      </c>
      <c r="F207" s="7">
        <v>0</v>
      </c>
      <c r="G207" s="7">
        <v>0</v>
      </c>
      <c r="H207" s="7">
        <v>0</v>
      </c>
      <c r="I207" s="7">
        <v>16304.11</v>
      </c>
      <c r="J207" s="7">
        <v>2778.7</v>
      </c>
      <c r="K207" s="7">
        <v>24669.48</v>
      </c>
      <c r="L207" s="7">
        <v>0</v>
      </c>
      <c r="M207" s="7">
        <v>-12419.5</v>
      </c>
    </row>
    <row r="208" spans="3:13">
      <c r="C208" s="58" t="s">
        <v>1613</v>
      </c>
      <c r="D208" s="7">
        <v>-52847.76</v>
      </c>
      <c r="E208" s="7">
        <v>5099.6499999999996</v>
      </c>
      <c r="F208" s="7">
        <v>-10239.629999999999</v>
      </c>
      <c r="G208" s="7">
        <v>-2474.84</v>
      </c>
      <c r="H208" s="7">
        <v>708.94</v>
      </c>
      <c r="I208" s="7">
        <v>3814.12</v>
      </c>
      <c r="J208" s="7">
        <v>16147.74</v>
      </c>
      <c r="K208" s="7">
        <v>345284.98</v>
      </c>
      <c r="L208" s="7">
        <v>-46282.41</v>
      </c>
      <c r="M208" s="7">
        <v>-11973.35</v>
      </c>
    </row>
    <row r="209" spans="3:13">
      <c r="C209" s="58" t="s">
        <v>1311</v>
      </c>
      <c r="D209" s="7">
        <v>0</v>
      </c>
      <c r="E209" s="7">
        <v>-41.95</v>
      </c>
      <c r="F209" s="7">
        <v>0</v>
      </c>
      <c r="G209" s="7">
        <v>0</v>
      </c>
      <c r="H209" s="7">
        <v>113.91</v>
      </c>
      <c r="I209" s="7">
        <v>5.03</v>
      </c>
      <c r="J209" s="7">
        <v>7709.67</v>
      </c>
      <c r="K209" s="7">
        <v>146.72999999999999</v>
      </c>
      <c r="L209" s="7">
        <v>-13348.97</v>
      </c>
      <c r="M209" s="7">
        <v>-10906.22</v>
      </c>
    </row>
    <row r="210" spans="3:13">
      <c r="C210" s="58" t="s">
        <v>1569</v>
      </c>
      <c r="D210" s="7">
        <v>0</v>
      </c>
      <c r="E210" s="7">
        <v>0</v>
      </c>
      <c r="F210" s="7">
        <v>0</v>
      </c>
      <c r="G210" s="7">
        <v>0</v>
      </c>
      <c r="H210" s="7">
        <v>0</v>
      </c>
      <c r="I210" s="7">
        <v>0</v>
      </c>
      <c r="J210" s="7">
        <v>0</v>
      </c>
      <c r="K210" s="7">
        <v>21377.08</v>
      </c>
      <c r="L210" s="7">
        <v>0</v>
      </c>
      <c r="M210" s="7">
        <v>-10688.54</v>
      </c>
    </row>
    <row r="211" spans="3:13">
      <c r="C211" s="58" t="s">
        <v>1617</v>
      </c>
      <c r="D211" s="7">
        <v>-2649.3</v>
      </c>
      <c r="E211" s="7">
        <v>2018.65</v>
      </c>
      <c r="F211" s="7">
        <v>1805.44</v>
      </c>
      <c r="G211" s="7">
        <v>335.35</v>
      </c>
      <c r="H211" s="7">
        <v>-813.22</v>
      </c>
      <c r="I211" s="7">
        <v>-298.99</v>
      </c>
      <c r="J211" s="7">
        <v>86.65</v>
      </c>
      <c r="K211" s="7">
        <v>728.03</v>
      </c>
      <c r="L211" s="7">
        <v>-5563.17</v>
      </c>
      <c r="M211" s="7">
        <v>-10374.11</v>
      </c>
    </row>
    <row r="212" spans="3:13">
      <c r="C212" s="58" t="s">
        <v>1420</v>
      </c>
      <c r="D212" s="7">
        <v>-445911.13</v>
      </c>
      <c r="E212" s="7">
        <v>95852.83</v>
      </c>
      <c r="F212" s="7">
        <v>-96164.06</v>
      </c>
      <c r="G212" s="7">
        <v>-6771.23</v>
      </c>
      <c r="H212" s="7">
        <v>83790.009999999995</v>
      </c>
      <c r="I212" s="7">
        <v>-33581.22</v>
      </c>
      <c r="J212" s="7">
        <v>-504041.91</v>
      </c>
      <c r="K212" s="7">
        <v>-5702.5</v>
      </c>
      <c r="L212" s="7">
        <v>-556143.05000000005</v>
      </c>
      <c r="M212" s="7">
        <v>-10270.609999999999</v>
      </c>
    </row>
    <row r="213" spans="3:13">
      <c r="C213" s="58" t="s">
        <v>1622</v>
      </c>
      <c r="D213" s="7">
        <v>0</v>
      </c>
      <c r="E213" s="7">
        <v>0</v>
      </c>
      <c r="F213" s="7">
        <v>0</v>
      </c>
      <c r="G213" s="7">
        <v>0</v>
      </c>
      <c r="H213" s="7">
        <v>0</v>
      </c>
      <c r="I213" s="7">
        <v>0</v>
      </c>
      <c r="J213" s="7">
        <v>0</v>
      </c>
      <c r="K213" s="7">
        <v>0</v>
      </c>
      <c r="L213" s="7">
        <v>9000</v>
      </c>
      <c r="M213" s="7">
        <v>-9000</v>
      </c>
    </row>
    <row r="214" spans="3:13">
      <c r="C214" s="58" t="s">
        <v>1599</v>
      </c>
      <c r="D214" s="7">
        <v>0</v>
      </c>
      <c r="E214" s="7">
        <v>0</v>
      </c>
      <c r="F214" s="7">
        <v>0</v>
      </c>
      <c r="G214" s="7">
        <v>0</v>
      </c>
      <c r="H214" s="7">
        <v>0</v>
      </c>
      <c r="I214" s="7">
        <v>0</v>
      </c>
      <c r="J214" s="7">
        <v>0</v>
      </c>
      <c r="K214" s="7">
        <v>9500</v>
      </c>
      <c r="L214" s="7">
        <v>0</v>
      </c>
      <c r="M214" s="7">
        <v>-7750</v>
      </c>
    </row>
    <row r="215" spans="3:13">
      <c r="C215" s="58" t="s">
        <v>1585</v>
      </c>
      <c r="D215" s="7">
        <v>0</v>
      </c>
      <c r="E215" s="7">
        <v>0.13</v>
      </c>
      <c r="F215" s="7">
        <v>0</v>
      </c>
      <c r="G215" s="7">
        <v>0.76</v>
      </c>
      <c r="H215" s="7">
        <v>0</v>
      </c>
      <c r="I215" s="7">
        <v>0</v>
      </c>
      <c r="J215" s="7">
        <v>0.03</v>
      </c>
      <c r="K215" s="7">
        <v>0</v>
      </c>
      <c r="L215" s="7">
        <v>0</v>
      </c>
      <c r="M215" s="7">
        <v>-7502</v>
      </c>
    </row>
    <row r="216" spans="3:13">
      <c r="C216" s="58" t="s">
        <v>1450</v>
      </c>
      <c r="D216" s="7">
        <v>0</v>
      </c>
      <c r="E216" s="7">
        <v>0</v>
      </c>
      <c r="F216" s="7">
        <v>0</v>
      </c>
      <c r="G216" s="7">
        <v>0</v>
      </c>
      <c r="H216" s="7">
        <v>0</v>
      </c>
      <c r="I216" s="7">
        <v>0</v>
      </c>
      <c r="J216" s="7">
        <v>82.93</v>
      </c>
      <c r="K216" s="7">
        <v>12240</v>
      </c>
      <c r="L216" s="7">
        <v>0</v>
      </c>
      <c r="M216" s="7">
        <v>-6867.98</v>
      </c>
    </row>
    <row r="217" spans="3:13">
      <c r="C217" s="58" t="s">
        <v>1464</v>
      </c>
      <c r="D217" s="7">
        <v>0</v>
      </c>
      <c r="E217" s="7">
        <v>0</v>
      </c>
      <c r="F217" s="7">
        <v>0</v>
      </c>
      <c r="G217" s="7">
        <v>0</v>
      </c>
      <c r="H217" s="7">
        <v>0</v>
      </c>
      <c r="I217" s="7">
        <v>0</v>
      </c>
      <c r="J217" s="7">
        <v>0</v>
      </c>
      <c r="K217" s="7">
        <v>9.64</v>
      </c>
      <c r="L217" s="7">
        <v>0</v>
      </c>
      <c r="M217" s="7">
        <v>-6547.2</v>
      </c>
    </row>
    <row r="218" spans="3:13">
      <c r="C218" s="58" t="s">
        <v>1467</v>
      </c>
      <c r="D218" s="7"/>
      <c r="E218" s="7"/>
      <c r="F218" s="7"/>
      <c r="G218" s="7"/>
      <c r="H218" s="7"/>
      <c r="I218" s="7"/>
      <c r="J218" s="7"/>
      <c r="K218" s="7"/>
      <c r="L218" s="7">
        <v>48118.659999999996</v>
      </c>
      <c r="M218" s="7">
        <v>-6533.5999999999995</v>
      </c>
    </row>
    <row r="219" spans="3:13">
      <c r="C219" s="58" t="s">
        <v>1391</v>
      </c>
      <c r="D219" s="7"/>
      <c r="E219" s="7">
        <v>0</v>
      </c>
      <c r="F219" s="7">
        <v>1632.81</v>
      </c>
      <c r="G219" s="7">
        <v>0</v>
      </c>
      <c r="H219" s="7">
        <v>144.03</v>
      </c>
      <c r="I219" s="7">
        <v>44.51</v>
      </c>
      <c r="J219" s="7">
        <v>55.56</v>
      </c>
      <c r="K219" s="7">
        <v>0</v>
      </c>
      <c r="L219" s="7">
        <v>0</v>
      </c>
      <c r="M219" s="7">
        <v>-6396.3</v>
      </c>
    </row>
    <row r="220" spans="3:13">
      <c r="C220" s="58" t="s">
        <v>1598</v>
      </c>
      <c r="D220" s="7">
        <v>-33592.1</v>
      </c>
      <c r="E220" s="7">
        <v>-1922.6</v>
      </c>
      <c r="F220" s="7">
        <v>23.36</v>
      </c>
      <c r="G220" s="7">
        <v>-992.65</v>
      </c>
      <c r="H220" s="7">
        <v>-3.43</v>
      </c>
      <c r="I220" s="7">
        <v>-1404.82</v>
      </c>
      <c r="J220" s="7">
        <v>114.76</v>
      </c>
      <c r="K220" s="7">
        <v>-63.16</v>
      </c>
      <c r="L220" s="7">
        <v>-181.35</v>
      </c>
      <c r="M220" s="7">
        <v>-5788.31</v>
      </c>
    </row>
    <row r="221" spans="3:13">
      <c r="C221" s="58" t="s">
        <v>1328</v>
      </c>
      <c r="D221" s="7">
        <v>-5872.29</v>
      </c>
      <c r="E221" s="7">
        <v>356.89</v>
      </c>
      <c r="F221" s="7">
        <v>-1049.78</v>
      </c>
      <c r="G221" s="7">
        <v>-21.93</v>
      </c>
      <c r="H221" s="7">
        <v>26237.08</v>
      </c>
      <c r="I221" s="7">
        <v>-1909.87</v>
      </c>
      <c r="J221" s="7">
        <v>-1076.6300000000001</v>
      </c>
      <c r="K221" s="7">
        <v>51.29</v>
      </c>
      <c r="L221" s="7">
        <v>0</v>
      </c>
      <c r="M221" s="7">
        <v>-5691.27</v>
      </c>
    </row>
    <row r="222" spans="3:13">
      <c r="C222" s="58" t="s">
        <v>1377</v>
      </c>
      <c r="D222" s="7">
        <v>-7801.54</v>
      </c>
      <c r="E222" s="7">
        <v>0</v>
      </c>
      <c r="F222" s="7">
        <v>-26708.03</v>
      </c>
      <c r="G222" s="7">
        <v>-315430.8</v>
      </c>
      <c r="H222" s="7">
        <v>-51656.1</v>
      </c>
      <c r="I222" s="7">
        <v>-127232.24</v>
      </c>
      <c r="J222" s="7">
        <v>41.32</v>
      </c>
      <c r="K222" s="7">
        <v>3972.59</v>
      </c>
      <c r="L222" s="7">
        <v>0</v>
      </c>
      <c r="M222" s="7">
        <v>-5294.2</v>
      </c>
    </row>
    <row r="223" spans="3:13">
      <c r="C223" s="58" t="s">
        <v>1321</v>
      </c>
      <c r="D223" s="7">
        <v>-416830</v>
      </c>
      <c r="E223" s="7">
        <v>-19200758.609999999</v>
      </c>
      <c r="F223" s="7">
        <v>-257207.50999999998</v>
      </c>
      <c r="G223" s="7">
        <v>-151.76</v>
      </c>
      <c r="H223" s="7">
        <v>635.82999999999993</v>
      </c>
      <c r="I223" s="7">
        <v>-14.83</v>
      </c>
      <c r="J223" s="7">
        <v>936.24</v>
      </c>
      <c r="K223" s="7">
        <v>323.35000000000002</v>
      </c>
      <c r="L223" s="7">
        <v>-211.45</v>
      </c>
      <c r="M223" s="7">
        <v>-4884.0600000000004</v>
      </c>
    </row>
    <row r="224" spans="3:13">
      <c r="C224" s="58" t="s">
        <v>1475</v>
      </c>
      <c r="D224" s="7">
        <v>0</v>
      </c>
      <c r="E224" s="7">
        <v>0</v>
      </c>
      <c r="F224" s="7">
        <v>0</v>
      </c>
      <c r="G224" s="7">
        <v>0</v>
      </c>
      <c r="H224" s="7">
        <v>0</v>
      </c>
      <c r="I224" s="7">
        <v>-1153.05</v>
      </c>
      <c r="J224" s="7">
        <v>-0.22</v>
      </c>
      <c r="K224" s="7">
        <v>-817.12</v>
      </c>
      <c r="L224" s="7">
        <v>-1938.52</v>
      </c>
      <c r="M224" s="7">
        <v>-4410.63</v>
      </c>
    </row>
    <row r="225" spans="3:13">
      <c r="C225" s="58" t="s">
        <v>1424</v>
      </c>
      <c r="D225" s="7">
        <v>0</v>
      </c>
      <c r="E225" s="7">
        <v>1863.9</v>
      </c>
      <c r="F225" s="7">
        <v>0</v>
      </c>
      <c r="G225" s="7">
        <v>-11148.24</v>
      </c>
      <c r="H225" s="7">
        <v>0</v>
      </c>
      <c r="I225" s="7">
        <v>0</v>
      </c>
      <c r="J225" s="7">
        <v>-22.32</v>
      </c>
      <c r="K225" s="7">
        <v>0</v>
      </c>
      <c r="L225" s="7">
        <v>0</v>
      </c>
      <c r="M225" s="7">
        <v>-3738.23</v>
      </c>
    </row>
    <row r="226" spans="3:13">
      <c r="C226" s="58" t="s">
        <v>1511</v>
      </c>
      <c r="D226" s="7">
        <v>-87045.349999999991</v>
      </c>
      <c r="E226" s="7">
        <v>-914.23</v>
      </c>
      <c r="F226" s="7">
        <v>-0.01</v>
      </c>
      <c r="G226" s="7">
        <v>-523.19999999999993</v>
      </c>
      <c r="H226" s="7">
        <v>-371.07</v>
      </c>
      <c r="I226" s="7">
        <v>-6.2</v>
      </c>
      <c r="J226" s="7">
        <v>-0.02</v>
      </c>
      <c r="K226" s="7">
        <v>-368.46999999999997</v>
      </c>
      <c r="L226" s="7">
        <v>-67313.37</v>
      </c>
      <c r="M226" s="7">
        <v>-3491.41</v>
      </c>
    </row>
    <row r="227" spans="3:13">
      <c r="C227" s="58" t="s">
        <v>1618</v>
      </c>
      <c r="D227" s="7">
        <v>10466.61</v>
      </c>
      <c r="E227" s="7">
        <v>5268.3</v>
      </c>
      <c r="F227" s="7">
        <v>-462.37</v>
      </c>
      <c r="G227" s="7">
        <v>3496.61</v>
      </c>
      <c r="H227" s="7">
        <v>2535.98</v>
      </c>
      <c r="I227" s="7">
        <v>-2449.02</v>
      </c>
      <c r="J227" s="7">
        <v>219.41</v>
      </c>
      <c r="K227" s="7">
        <v>6072.6</v>
      </c>
      <c r="L227" s="7">
        <v>-4859.3999999999996</v>
      </c>
      <c r="M227" s="7">
        <v>-3395.7</v>
      </c>
    </row>
    <row r="228" spans="3:13">
      <c r="C228" s="58" t="s">
        <v>1379</v>
      </c>
      <c r="D228" s="7">
        <v>0</v>
      </c>
      <c r="E228" s="7">
        <v>-252.15</v>
      </c>
      <c r="F228" s="7">
        <v>-4921.92</v>
      </c>
      <c r="G228" s="7">
        <v>-6368.27</v>
      </c>
      <c r="H228" s="7">
        <v>-16.18</v>
      </c>
      <c r="I228" s="7">
        <v>-290.14</v>
      </c>
      <c r="J228" s="7">
        <v>-964.46</v>
      </c>
      <c r="K228" s="7">
        <v>-2085.8200000000002</v>
      </c>
      <c r="L228" s="7">
        <v>-1978.78</v>
      </c>
      <c r="M228" s="7">
        <v>-3215.11</v>
      </c>
    </row>
    <row r="229" spans="3:13">
      <c r="C229" s="58" t="s">
        <v>1384</v>
      </c>
      <c r="D229" s="7"/>
      <c r="E229" s="7"/>
      <c r="F229" s="7">
        <v>0</v>
      </c>
      <c r="G229" s="7">
        <v>3962</v>
      </c>
      <c r="H229" s="7">
        <v>0</v>
      </c>
      <c r="I229" s="7">
        <v>90.97</v>
      </c>
      <c r="J229" s="7">
        <v>0</v>
      </c>
      <c r="K229" s="7">
        <v>-6704.74</v>
      </c>
      <c r="L229" s="7">
        <v>-10637.76</v>
      </c>
      <c r="M229" s="7">
        <v>-3111.58</v>
      </c>
    </row>
    <row r="230" spans="3:13">
      <c r="C230" s="58" t="s">
        <v>1426</v>
      </c>
      <c r="D230" s="7">
        <v>0</v>
      </c>
      <c r="E230" s="7">
        <v>10.74</v>
      </c>
      <c r="F230" s="7">
        <v>10210.77</v>
      </c>
      <c r="G230" s="7">
        <v>2788.5</v>
      </c>
      <c r="H230" s="7">
        <v>241.32</v>
      </c>
      <c r="I230" s="7">
        <v>163.62</v>
      </c>
      <c r="J230" s="7">
        <v>-8655.52</v>
      </c>
      <c r="K230" s="7">
        <v>10738.36</v>
      </c>
      <c r="L230" s="7">
        <v>276.08999999999997</v>
      </c>
      <c r="M230" s="7">
        <v>-2748.59</v>
      </c>
    </row>
    <row r="231" spans="3:13">
      <c r="C231" s="58" t="s">
        <v>1456</v>
      </c>
      <c r="D231" s="7">
        <v>-10.3</v>
      </c>
      <c r="E231" s="7">
        <v>0</v>
      </c>
      <c r="F231" s="7">
        <v>0</v>
      </c>
      <c r="G231" s="7">
        <v>0</v>
      </c>
      <c r="H231" s="7">
        <v>-54.08</v>
      </c>
      <c r="I231" s="7">
        <v>-4.8</v>
      </c>
      <c r="J231" s="7">
        <v>20.2</v>
      </c>
      <c r="K231" s="7">
        <v>37.6</v>
      </c>
      <c r="L231" s="7">
        <v>-2406.0700000000002</v>
      </c>
      <c r="M231" s="7">
        <v>-2210.0300000000002</v>
      </c>
    </row>
    <row r="232" spans="3:13">
      <c r="C232" s="58" t="s">
        <v>1457</v>
      </c>
      <c r="D232" s="7">
        <v>0</v>
      </c>
      <c r="E232" s="7">
        <v>0</v>
      </c>
      <c r="F232" s="7">
        <v>0</v>
      </c>
      <c r="G232" s="7">
        <v>0</v>
      </c>
      <c r="H232" s="7">
        <v>0</v>
      </c>
      <c r="I232" s="7">
        <v>1032.9100000000001</v>
      </c>
      <c r="J232" s="7">
        <v>0</v>
      </c>
      <c r="K232" s="7">
        <v>2065.8200000000002</v>
      </c>
      <c r="L232" s="7">
        <v>0</v>
      </c>
      <c r="M232" s="7">
        <v>-2065.8200000000002</v>
      </c>
    </row>
    <row r="233" spans="3:13">
      <c r="C233" s="58" t="s">
        <v>1560</v>
      </c>
      <c r="D233" s="7"/>
      <c r="E233" s="7"/>
      <c r="F233" s="7">
        <v>0</v>
      </c>
      <c r="G233" s="7">
        <v>0</v>
      </c>
      <c r="H233" s="7">
        <v>0</v>
      </c>
      <c r="I233" s="7">
        <v>0</v>
      </c>
      <c r="J233" s="7">
        <v>0</v>
      </c>
      <c r="K233" s="7">
        <v>0</v>
      </c>
      <c r="L233" s="7">
        <v>0</v>
      </c>
      <c r="M233" s="7">
        <v>-2032.26</v>
      </c>
    </row>
    <row r="234" spans="3:13">
      <c r="C234" s="58" t="s">
        <v>1353</v>
      </c>
      <c r="D234" s="7">
        <v>603.07000000000005</v>
      </c>
      <c r="E234" s="7">
        <v>2093.79</v>
      </c>
      <c r="F234" s="7">
        <v>-24.4</v>
      </c>
      <c r="G234" s="7">
        <v>0</v>
      </c>
      <c r="H234" s="7">
        <v>219.9</v>
      </c>
      <c r="I234" s="7">
        <v>10542.82</v>
      </c>
      <c r="J234" s="7">
        <v>-0.28000000000000003</v>
      </c>
      <c r="K234" s="7">
        <v>-361.21</v>
      </c>
      <c r="L234" s="7">
        <v>-8062.74</v>
      </c>
      <c r="M234" s="7">
        <v>-1993.8</v>
      </c>
    </row>
    <row r="235" spans="3:13">
      <c r="C235" s="58" t="s">
        <v>1522</v>
      </c>
      <c r="D235" s="7">
        <v>987.2</v>
      </c>
      <c r="E235" s="7">
        <v>0</v>
      </c>
      <c r="F235" s="7">
        <v>0</v>
      </c>
      <c r="G235" s="7">
        <v>0</v>
      </c>
      <c r="H235" s="7">
        <v>0</v>
      </c>
      <c r="I235" s="7">
        <v>0</v>
      </c>
      <c r="J235" s="7">
        <v>0</v>
      </c>
      <c r="K235" s="7">
        <v>0</v>
      </c>
      <c r="L235" s="7">
        <v>0</v>
      </c>
      <c r="M235" s="7">
        <v>-1917.9</v>
      </c>
    </row>
    <row r="236" spans="3:13">
      <c r="C236" s="58" t="s">
        <v>1609</v>
      </c>
      <c r="D236" s="7">
        <v>0</v>
      </c>
      <c r="E236" s="7">
        <v>20.5</v>
      </c>
      <c r="F236" s="7">
        <v>210.83</v>
      </c>
      <c r="G236" s="7">
        <v>-20.440000000000001</v>
      </c>
      <c r="H236" s="7">
        <v>8.2100000000000009</v>
      </c>
      <c r="I236" s="7">
        <v>0</v>
      </c>
      <c r="J236" s="7">
        <v>-425.2</v>
      </c>
      <c r="K236" s="7">
        <v>0</v>
      </c>
      <c r="L236" s="7">
        <v>0</v>
      </c>
      <c r="M236" s="7">
        <v>-1650.84</v>
      </c>
    </row>
    <row r="237" spans="3:13">
      <c r="C237" s="58" t="s">
        <v>1545</v>
      </c>
      <c r="D237" s="7">
        <v>-11641.1</v>
      </c>
      <c r="E237" s="7">
        <v>-604.48</v>
      </c>
      <c r="F237" s="7">
        <v>-1324.66</v>
      </c>
      <c r="G237" s="7">
        <v>-1199.54</v>
      </c>
      <c r="H237" s="7">
        <v>-14651.76</v>
      </c>
      <c r="I237" s="7">
        <v>-22.14</v>
      </c>
      <c r="J237" s="7">
        <v>-2224.39</v>
      </c>
      <c r="K237" s="7">
        <v>-1876.59</v>
      </c>
      <c r="L237" s="7">
        <v>-482.04</v>
      </c>
      <c r="M237" s="7">
        <v>-1552.89</v>
      </c>
    </row>
    <row r="238" spans="3:13">
      <c r="C238" s="58" t="s">
        <v>1595</v>
      </c>
      <c r="D238" s="7">
        <v>11100</v>
      </c>
      <c r="E238" s="7">
        <v>64511</v>
      </c>
      <c r="F238" s="7">
        <v>36379.379999999997</v>
      </c>
      <c r="G238" s="7">
        <v>12816.37</v>
      </c>
      <c r="H238" s="7">
        <v>13666.2</v>
      </c>
      <c r="I238" s="7">
        <v>0</v>
      </c>
      <c r="J238" s="7">
        <v>0</v>
      </c>
      <c r="K238" s="7">
        <v>0</v>
      </c>
      <c r="L238" s="7">
        <v>0</v>
      </c>
      <c r="M238" s="7">
        <v>-1500</v>
      </c>
    </row>
    <row r="239" spans="3:13">
      <c r="C239" s="58" t="s">
        <v>1442</v>
      </c>
      <c r="D239" s="7">
        <v>0</v>
      </c>
      <c r="E239" s="7">
        <v>63185.3</v>
      </c>
      <c r="F239" s="7">
        <v>-518.79999999999995</v>
      </c>
      <c r="G239" s="7">
        <v>0</v>
      </c>
      <c r="H239" s="7">
        <v>-0.01</v>
      </c>
      <c r="I239" s="7">
        <v>-104.32</v>
      </c>
      <c r="J239" s="7">
        <v>-91394.29</v>
      </c>
      <c r="K239" s="7">
        <v>5187.63</v>
      </c>
      <c r="L239" s="7">
        <v>363.41</v>
      </c>
      <c r="M239" s="7">
        <v>-1489.78</v>
      </c>
    </row>
    <row r="240" spans="3:13">
      <c r="C240" s="58" t="s">
        <v>1418</v>
      </c>
      <c r="D240" s="7">
        <v>1.95</v>
      </c>
      <c r="E240" s="7">
        <v>-0.3</v>
      </c>
      <c r="F240" s="7">
        <v>0</v>
      </c>
      <c r="G240" s="7">
        <v>0</v>
      </c>
      <c r="H240" s="7">
        <v>0.04</v>
      </c>
      <c r="I240" s="7">
        <v>210203.22</v>
      </c>
      <c r="J240" s="7">
        <v>-2474126.89</v>
      </c>
      <c r="K240" s="7"/>
      <c r="L240" s="7">
        <v>-169.85</v>
      </c>
      <c r="M240" s="7">
        <v>-1485.56</v>
      </c>
    </row>
    <row r="241" spans="3:13">
      <c r="C241" s="58" t="s">
        <v>1555</v>
      </c>
      <c r="D241" s="7"/>
      <c r="E241" s="7"/>
      <c r="F241" s="7"/>
      <c r="G241" s="7"/>
      <c r="H241" s="7"/>
      <c r="I241" s="7"/>
      <c r="J241" s="7"/>
      <c r="K241" s="7"/>
      <c r="L241" s="7"/>
      <c r="M241" s="7">
        <v>-1385.45</v>
      </c>
    </row>
    <row r="242" spans="3:13">
      <c r="C242" s="58" t="s">
        <v>1583</v>
      </c>
      <c r="D242" s="7">
        <v>0</v>
      </c>
      <c r="E242" s="7">
        <v>0</v>
      </c>
      <c r="F242" s="7">
        <v>0</v>
      </c>
      <c r="G242" s="7">
        <v>0</v>
      </c>
      <c r="H242" s="7">
        <v>-17.579999999999998</v>
      </c>
      <c r="I242" s="7">
        <v>-2698.34</v>
      </c>
      <c r="J242" s="7">
        <v>-2823</v>
      </c>
      <c r="K242" s="7">
        <v>96.2</v>
      </c>
      <c r="L242" s="7">
        <v>-441.65</v>
      </c>
      <c r="M242" s="7">
        <v>-1375.62</v>
      </c>
    </row>
    <row r="243" spans="3:13">
      <c r="C243" s="58" t="s">
        <v>1570</v>
      </c>
      <c r="D243" s="7">
        <v>0</v>
      </c>
      <c r="E243" s="7">
        <v>0</v>
      </c>
      <c r="F243" s="7">
        <v>-2132.1</v>
      </c>
      <c r="G243" s="7">
        <v>0</v>
      </c>
      <c r="H243" s="7">
        <v>0</v>
      </c>
      <c r="I243" s="7">
        <v>-32.549999999999997</v>
      </c>
      <c r="J243" s="7">
        <v>0</v>
      </c>
      <c r="K243" s="7">
        <v>18726.169999999998</v>
      </c>
      <c r="L243" s="7">
        <v>172.45</v>
      </c>
      <c r="M243" s="7">
        <v>-1302.26</v>
      </c>
    </row>
    <row r="244" spans="3:13">
      <c r="C244" s="58" t="s">
        <v>1345</v>
      </c>
      <c r="D244" s="7">
        <v>-183</v>
      </c>
      <c r="E244" s="7">
        <v>-24</v>
      </c>
      <c r="F244" s="7">
        <v>0</v>
      </c>
      <c r="G244" s="7">
        <v>0</v>
      </c>
      <c r="H244" s="7">
        <v>-217.03</v>
      </c>
      <c r="I244" s="7">
        <v>0</v>
      </c>
      <c r="J244" s="7">
        <v>-443419.06</v>
      </c>
      <c r="K244" s="7">
        <v>-231.41</v>
      </c>
      <c r="L244" s="7">
        <v>0</v>
      </c>
      <c r="M244" s="7">
        <v>-1184.47</v>
      </c>
    </row>
    <row r="245" spans="3:13">
      <c r="C245" s="58" t="s">
        <v>1523</v>
      </c>
      <c r="D245" s="7">
        <v>0</v>
      </c>
      <c r="E245" s="7">
        <v>0</v>
      </c>
      <c r="F245" s="7">
        <v>0</v>
      </c>
      <c r="G245" s="7">
        <v>0</v>
      </c>
      <c r="H245" s="7">
        <v>0</v>
      </c>
      <c r="I245" s="7">
        <v>0</v>
      </c>
      <c r="J245" s="7">
        <v>0</v>
      </c>
      <c r="K245" s="7">
        <v>0</v>
      </c>
      <c r="L245" s="7">
        <v>-2266.91</v>
      </c>
      <c r="M245" s="7">
        <v>-962.59</v>
      </c>
    </row>
    <row r="246" spans="3:13">
      <c r="C246" s="58" t="s">
        <v>1455</v>
      </c>
      <c r="D246" s="7">
        <v>-389.23</v>
      </c>
      <c r="E246" s="7">
        <v>-0.16</v>
      </c>
      <c r="F246" s="7">
        <v>0</v>
      </c>
      <c r="G246" s="7">
        <v>0</v>
      </c>
      <c r="H246" s="7">
        <v>-0.41</v>
      </c>
      <c r="I246" s="7">
        <v>0.41</v>
      </c>
      <c r="J246" s="7">
        <v>0</v>
      </c>
      <c r="K246" s="7">
        <v>25.5</v>
      </c>
      <c r="L246" s="7">
        <v>-5423.75</v>
      </c>
      <c r="M246" s="7">
        <v>-947.65</v>
      </c>
    </row>
    <row r="247" spans="3:13">
      <c r="C247" s="58" t="s">
        <v>1615</v>
      </c>
      <c r="D247" s="7">
        <v>-96.31</v>
      </c>
      <c r="E247" s="7">
        <v>-853.88</v>
      </c>
      <c r="F247" s="7">
        <v>-28.4</v>
      </c>
      <c r="G247" s="7">
        <v>-11.12</v>
      </c>
      <c r="H247" s="7">
        <v>-3151.5899999999997</v>
      </c>
      <c r="I247" s="7">
        <v>-342693.81</v>
      </c>
      <c r="J247" s="7">
        <v>-4451.4399999999996</v>
      </c>
      <c r="K247" s="7">
        <v>195069.18</v>
      </c>
      <c r="L247" s="7">
        <v>-61989.71</v>
      </c>
      <c r="M247" s="7">
        <v>-907.64</v>
      </c>
    </row>
    <row r="248" spans="3:13">
      <c r="C248" s="58" t="s">
        <v>1597</v>
      </c>
      <c r="D248" s="7">
        <v>367626.20999999996</v>
      </c>
      <c r="E248" s="7">
        <v>570480.72</v>
      </c>
      <c r="F248" s="7">
        <v>289288.21000000002</v>
      </c>
      <c r="G248" s="7">
        <v>53084.56</v>
      </c>
      <c r="H248" s="7">
        <v>24505.829999999998</v>
      </c>
      <c r="I248" s="7">
        <v>90505.48</v>
      </c>
      <c r="J248" s="7">
        <v>14396.869999999999</v>
      </c>
      <c r="K248" s="7">
        <v>7966.84</v>
      </c>
      <c r="L248" s="7">
        <v>-10241.799999999999</v>
      </c>
      <c r="M248" s="7">
        <v>-764.69</v>
      </c>
    </row>
    <row r="249" spans="3:13">
      <c r="C249" s="58" t="s">
        <v>1534</v>
      </c>
      <c r="D249" s="7">
        <v>-22246.65</v>
      </c>
      <c r="E249" s="7">
        <v>18366.68</v>
      </c>
      <c r="F249" s="7">
        <v>118.23</v>
      </c>
      <c r="G249" s="7">
        <v>0</v>
      </c>
      <c r="H249" s="7">
        <v>4.68</v>
      </c>
      <c r="I249" s="7">
        <v>0</v>
      </c>
      <c r="J249" s="7">
        <v>58023.12</v>
      </c>
      <c r="K249" s="7">
        <v>-33714.04</v>
      </c>
      <c r="L249" s="7">
        <v>-73727.37</v>
      </c>
      <c r="M249" s="7">
        <v>-737.54</v>
      </c>
    </row>
    <row r="250" spans="3:13">
      <c r="C250" s="58" t="s">
        <v>1542</v>
      </c>
      <c r="D250" s="7">
        <v>-50.45</v>
      </c>
      <c r="E250" s="7">
        <v>-180.54</v>
      </c>
      <c r="F250" s="7">
        <v>0</v>
      </c>
      <c r="G250" s="7">
        <v>-163.80000000000001</v>
      </c>
      <c r="H250" s="7">
        <v>161.30000000000001</v>
      </c>
      <c r="I250" s="7">
        <v>0</v>
      </c>
      <c r="J250" s="7">
        <v>85</v>
      </c>
      <c r="K250" s="7">
        <v>349.2</v>
      </c>
      <c r="L250" s="7">
        <v>-1144.31</v>
      </c>
      <c r="M250" s="7">
        <v>-664.44</v>
      </c>
    </row>
    <row r="251" spans="3:13">
      <c r="C251" s="58" t="s">
        <v>1329</v>
      </c>
      <c r="D251" s="7">
        <v>-92</v>
      </c>
      <c r="E251" s="7">
        <v>0</v>
      </c>
      <c r="F251" s="7">
        <v>-200.97</v>
      </c>
      <c r="G251" s="7">
        <v>0</v>
      </c>
      <c r="H251" s="7">
        <v>322.16000000000003</v>
      </c>
      <c r="I251" s="7">
        <v>0</v>
      </c>
      <c r="J251" s="7">
        <v>0</v>
      </c>
      <c r="K251" s="7">
        <v>2.5499999999999998</v>
      </c>
      <c r="L251" s="7">
        <v>0</v>
      </c>
      <c r="M251" s="7">
        <v>-659.11</v>
      </c>
    </row>
    <row r="252" spans="3:13">
      <c r="C252" s="58" t="s">
        <v>1337</v>
      </c>
      <c r="D252" s="7">
        <v>0</v>
      </c>
      <c r="E252" s="7">
        <v>0</v>
      </c>
      <c r="F252" s="7">
        <v>-745741.95</v>
      </c>
      <c r="G252" s="7">
        <v>-37</v>
      </c>
      <c r="H252" s="7">
        <v>-259.39</v>
      </c>
      <c r="I252" s="7">
        <v>0</v>
      </c>
      <c r="J252" s="7">
        <v>-835</v>
      </c>
      <c r="K252" s="7">
        <v>-640</v>
      </c>
      <c r="L252" s="7">
        <v>0</v>
      </c>
      <c r="M252" s="7">
        <v>-555</v>
      </c>
    </row>
    <row r="253" spans="3:13">
      <c r="C253" s="58" t="s">
        <v>1306</v>
      </c>
      <c r="D253" s="7">
        <v>-6721.09</v>
      </c>
      <c r="E253" s="7">
        <v>-2745497.61</v>
      </c>
      <c r="F253" s="7">
        <v>0</v>
      </c>
      <c r="G253" s="7">
        <v>2898333.27</v>
      </c>
      <c r="H253" s="7">
        <v>-91560.75</v>
      </c>
      <c r="I253" s="7">
        <v>5699476.0700000003</v>
      </c>
      <c r="J253" s="7">
        <v>-1476088.91</v>
      </c>
      <c r="K253" s="7">
        <v>3354.57</v>
      </c>
      <c r="L253" s="7">
        <v>-2827065.48</v>
      </c>
      <c r="M253" s="7">
        <v>-547.55999999999995</v>
      </c>
    </row>
    <row r="254" spans="3:13">
      <c r="C254" s="58" t="s">
        <v>1520</v>
      </c>
      <c r="D254" s="7">
        <v>-502693.93</v>
      </c>
      <c r="E254" s="7">
        <v>28137</v>
      </c>
      <c r="F254" s="7">
        <v>-1181.07</v>
      </c>
      <c r="G254" s="7">
        <v>-3014.92</v>
      </c>
      <c r="H254" s="7">
        <v>-0.26000000000000156</v>
      </c>
      <c r="I254" s="7">
        <v>548591.35</v>
      </c>
      <c r="J254" s="7">
        <v>3013.91</v>
      </c>
      <c r="K254" s="7">
        <v>59067.61</v>
      </c>
      <c r="L254" s="7">
        <v>-340351.58999999997</v>
      </c>
      <c r="M254" s="7">
        <v>-485.28999999999996</v>
      </c>
    </row>
    <row r="255" spans="3:13">
      <c r="C255" s="58" t="s">
        <v>1565</v>
      </c>
      <c r="D255" s="7">
        <v>-997605.06</v>
      </c>
      <c r="E255" s="7">
        <v>-391756.14</v>
      </c>
      <c r="F255" s="7">
        <v>-14519.68</v>
      </c>
      <c r="G255" s="7">
        <v>-1519.28</v>
      </c>
      <c r="H255" s="7">
        <v>1692.01</v>
      </c>
      <c r="I255" s="7">
        <v>-2337.8000000000002</v>
      </c>
      <c r="J255" s="7">
        <v>-3115.98</v>
      </c>
      <c r="K255" s="7">
        <v>-1103.6600000000001</v>
      </c>
      <c r="L255" s="7">
        <v>-3502</v>
      </c>
      <c r="M255" s="7">
        <v>-423.38</v>
      </c>
    </row>
    <row r="256" spans="3:13">
      <c r="C256" s="58" t="s">
        <v>1452</v>
      </c>
      <c r="D256" s="7">
        <v>-8775.43</v>
      </c>
      <c r="E256" s="7">
        <v>-116.14</v>
      </c>
      <c r="F256" s="7">
        <v>-20.6</v>
      </c>
      <c r="G256" s="7">
        <v>3.62</v>
      </c>
      <c r="H256" s="7">
        <v>203.48</v>
      </c>
      <c r="I256" s="7">
        <v>-133.72999999999999</v>
      </c>
      <c r="J256" s="7">
        <v>774.12</v>
      </c>
      <c r="K256" s="7">
        <v>185.73</v>
      </c>
      <c r="L256" s="7">
        <v>-6925.27</v>
      </c>
      <c r="M256" s="7">
        <v>-375.53</v>
      </c>
    </row>
    <row r="257" spans="3:13">
      <c r="C257" s="58" t="s">
        <v>1633</v>
      </c>
      <c r="D257" s="7"/>
      <c r="E257" s="7">
        <v>0</v>
      </c>
      <c r="F257" s="7">
        <v>0</v>
      </c>
      <c r="G257" s="7">
        <v>0</v>
      </c>
      <c r="H257" s="7">
        <v>0</v>
      </c>
      <c r="I257" s="7">
        <v>0</v>
      </c>
      <c r="J257" s="7">
        <v>0</v>
      </c>
      <c r="K257" s="7">
        <v>0</v>
      </c>
      <c r="L257" s="7">
        <v>-7593.11</v>
      </c>
      <c r="M257" s="7">
        <v>-287.83999999999997</v>
      </c>
    </row>
    <row r="258" spans="3:13">
      <c r="C258" s="58" t="s">
        <v>1389</v>
      </c>
      <c r="D258" s="7">
        <v>-600</v>
      </c>
      <c r="E258" s="7">
        <v>0</v>
      </c>
      <c r="F258" s="7">
        <v>0</v>
      </c>
      <c r="G258" s="7">
        <v>0</v>
      </c>
      <c r="H258" s="7">
        <v>15072.6</v>
      </c>
      <c r="I258" s="7">
        <v>-111674.19</v>
      </c>
      <c r="J258" s="7">
        <v>-25133.99</v>
      </c>
      <c r="K258" s="7">
        <v>-24968108.75</v>
      </c>
      <c r="L258" s="7">
        <v>-1036.02</v>
      </c>
      <c r="M258" s="7">
        <v>-284.02999999999997</v>
      </c>
    </row>
    <row r="259" spans="3:13">
      <c r="C259" s="58" t="s">
        <v>1525</v>
      </c>
      <c r="D259" s="7">
        <v>0</v>
      </c>
      <c r="E259" s="7">
        <v>1232</v>
      </c>
      <c r="F259" s="7">
        <v>0</v>
      </c>
      <c r="G259" s="7">
        <v>25065</v>
      </c>
      <c r="H259" s="7">
        <v>0</v>
      </c>
      <c r="I259" s="7">
        <v>0</v>
      </c>
      <c r="J259" s="7">
        <v>3.97</v>
      </c>
      <c r="K259" s="7">
        <v>275.14999999999998</v>
      </c>
      <c r="L259" s="7">
        <v>0</v>
      </c>
      <c r="M259" s="7">
        <v>-275.14999999999998</v>
      </c>
    </row>
    <row r="260" spans="3:13">
      <c r="C260" s="58" t="s">
        <v>1302</v>
      </c>
      <c r="D260" s="7">
        <v>0</v>
      </c>
      <c r="E260" s="7">
        <v>-1694.73</v>
      </c>
      <c r="F260" s="7">
        <v>6341.06</v>
      </c>
      <c r="G260" s="7">
        <v>-1.38</v>
      </c>
      <c r="H260" s="7">
        <v>76296.2</v>
      </c>
      <c r="I260" s="7">
        <v>160486.76</v>
      </c>
      <c r="J260" s="7">
        <v>-3873.77</v>
      </c>
      <c r="K260" s="7">
        <v>0.18</v>
      </c>
      <c r="L260" s="7">
        <v>-2813.22</v>
      </c>
      <c r="M260" s="7">
        <v>-251.35</v>
      </c>
    </row>
    <row r="261" spans="3:13">
      <c r="C261" s="58" t="s">
        <v>1320</v>
      </c>
      <c r="D261" s="7">
        <v>0</v>
      </c>
      <c r="E261" s="7">
        <v>-258</v>
      </c>
      <c r="F261" s="7">
        <v>-422</v>
      </c>
      <c r="G261" s="7">
        <v>-27.8</v>
      </c>
      <c r="H261" s="7">
        <v>-172.23</v>
      </c>
      <c r="I261" s="7">
        <v>0</v>
      </c>
      <c r="J261" s="7">
        <v>0</v>
      </c>
      <c r="K261" s="7">
        <v>-83.78</v>
      </c>
      <c r="L261" s="7">
        <v>-337.22</v>
      </c>
      <c r="M261" s="7">
        <v>-179.09</v>
      </c>
    </row>
    <row r="262" spans="3:13">
      <c r="C262" s="58" t="s">
        <v>1441</v>
      </c>
      <c r="D262" s="7">
        <v>157000</v>
      </c>
      <c r="E262" s="7">
        <v>45282.28</v>
      </c>
      <c r="F262" s="7">
        <v>5000</v>
      </c>
      <c r="G262" s="7">
        <v>0</v>
      </c>
      <c r="H262" s="7">
        <v>0</v>
      </c>
      <c r="I262" s="7">
        <v>0</v>
      </c>
      <c r="J262" s="7">
        <v>0</v>
      </c>
      <c r="K262" s="7">
        <v>0</v>
      </c>
      <c r="L262" s="7">
        <v>-25.82</v>
      </c>
      <c r="M262" s="7">
        <v>-171.86</v>
      </c>
    </row>
    <row r="263" spans="3:13">
      <c r="C263" s="58" t="s">
        <v>1612</v>
      </c>
      <c r="D263" s="7">
        <v>0</v>
      </c>
      <c r="E263" s="7">
        <v>0</v>
      </c>
      <c r="F263" s="7">
        <v>0</v>
      </c>
      <c r="G263" s="7">
        <v>0</v>
      </c>
      <c r="H263" s="7">
        <v>0</v>
      </c>
      <c r="I263" s="7">
        <v>-14.15</v>
      </c>
      <c r="J263" s="7">
        <v>0</v>
      </c>
      <c r="K263" s="7">
        <v>0</v>
      </c>
      <c r="L263" s="7">
        <v>-90.9</v>
      </c>
      <c r="M263" s="7">
        <v>-170.18</v>
      </c>
    </row>
    <row r="264" spans="3:13">
      <c r="C264" s="58" t="s">
        <v>1530</v>
      </c>
      <c r="D264" s="7">
        <v>-0.05</v>
      </c>
      <c r="E264" s="7">
        <v>55.86</v>
      </c>
      <c r="F264" s="7">
        <v>0</v>
      </c>
      <c r="G264" s="7">
        <v>0</v>
      </c>
      <c r="H264" s="7">
        <v>82.48</v>
      </c>
      <c r="I264" s="7">
        <v>-291.58000000000004</v>
      </c>
      <c r="J264" s="7">
        <v>22.32</v>
      </c>
      <c r="K264" s="7">
        <v>0</v>
      </c>
      <c r="L264" s="7">
        <v>-412.77</v>
      </c>
      <c r="M264" s="7">
        <v>-133.66</v>
      </c>
    </row>
    <row r="265" spans="3:13">
      <c r="C265" s="58" t="s">
        <v>1535</v>
      </c>
      <c r="D265" s="7"/>
      <c r="E265" s="7"/>
      <c r="F265" s="7"/>
      <c r="G265" s="7"/>
      <c r="H265" s="7"/>
      <c r="I265" s="7"/>
      <c r="J265" s="7"/>
      <c r="K265" s="7"/>
      <c r="L265" s="7"/>
      <c r="M265" s="7">
        <v>-127.06</v>
      </c>
    </row>
    <row r="266" spans="3:13">
      <c r="C266" s="58" t="s">
        <v>1322</v>
      </c>
      <c r="D266" s="7">
        <v>0</v>
      </c>
      <c r="E266" s="7">
        <v>0</v>
      </c>
      <c r="F266" s="7">
        <v>0</v>
      </c>
      <c r="G266" s="7">
        <v>0</v>
      </c>
      <c r="H266" s="7">
        <v>9601.39</v>
      </c>
      <c r="I266" s="7">
        <v>0</v>
      </c>
      <c r="J266" s="7">
        <v>0</v>
      </c>
      <c r="K266" s="7">
        <v>0</v>
      </c>
      <c r="L266" s="7">
        <v>0</v>
      </c>
      <c r="M266" s="7">
        <v>-119.89</v>
      </c>
    </row>
    <row r="267" spans="3:13">
      <c r="C267" s="58" t="s">
        <v>1528</v>
      </c>
      <c r="D267" s="7">
        <v>0</v>
      </c>
      <c r="E267" s="7">
        <v>0</v>
      </c>
      <c r="F267" s="7">
        <v>0</v>
      </c>
      <c r="G267" s="7">
        <v>0</v>
      </c>
      <c r="H267" s="7">
        <v>0</v>
      </c>
      <c r="I267" s="7">
        <v>0</v>
      </c>
      <c r="J267" s="7">
        <v>288.04000000000002</v>
      </c>
      <c r="K267" s="7">
        <v>228.28</v>
      </c>
      <c r="L267" s="7">
        <v>0</v>
      </c>
      <c r="M267" s="7">
        <v>-114.14</v>
      </c>
    </row>
    <row r="268" spans="3:13">
      <c r="C268" s="58" t="s">
        <v>1449</v>
      </c>
      <c r="D268" s="7">
        <v>0</v>
      </c>
      <c r="E268" s="7">
        <v>-252.03</v>
      </c>
      <c r="F268" s="7">
        <v>0</v>
      </c>
      <c r="G268" s="7">
        <v>0</v>
      </c>
      <c r="H268" s="7">
        <v>-2213.5100000000002</v>
      </c>
      <c r="I268" s="7">
        <v>-1124.5999999999999</v>
      </c>
      <c r="J268" s="7">
        <v>0</v>
      </c>
      <c r="K268" s="7">
        <v>542.65</v>
      </c>
      <c r="L268" s="7">
        <v>-24035.03</v>
      </c>
      <c r="M268" s="7">
        <v>-105.69</v>
      </c>
    </row>
    <row r="269" spans="3:13">
      <c r="C269" s="58" t="s">
        <v>1509</v>
      </c>
      <c r="D269" s="7">
        <v>0</v>
      </c>
      <c r="E269" s="7">
        <v>-14.46</v>
      </c>
      <c r="F269" s="7">
        <v>-15.5</v>
      </c>
      <c r="G269" s="7">
        <v>-17.5</v>
      </c>
      <c r="H269" s="7">
        <v>0</v>
      </c>
      <c r="I269" s="7">
        <v>0</v>
      </c>
      <c r="J269" s="7">
        <v>-51.9</v>
      </c>
      <c r="K269" s="7">
        <v>167.97</v>
      </c>
      <c r="L269" s="7">
        <v>-19618.97</v>
      </c>
      <c r="M269" s="7">
        <v>-85.53</v>
      </c>
    </row>
    <row r="270" spans="3:13">
      <c r="C270" s="58" t="s">
        <v>1458</v>
      </c>
      <c r="D270" s="7">
        <v>0</v>
      </c>
      <c r="E270" s="7">
        <v>0</v>
      </c>
      <c r="F270" s="7">
        <v>-345.94</v>
      </c>
      <c r="G270" s="7">
        <v>0</v>
      </c>
      <c r="H270" s="7">
        <v>-38.4</v>
      </c>
      <c r="I270" s="7">
        <v>-481.43</v>
      </c>
      <c r="J270" s="7">
        <v>0</v>
      </c>
      <c r="K270" s="7">
        <v>0</v>
      </c>
      <c r="L270" s="7">
        <v>-7035.41</v>
      </c>
      <c r="M270" s="7">
        <v>-68.319999999999993</v>
      </c>
    </row>
    <row r="271" spans="3:13">
      <c r="C271" s="58" t="s">
        <v>1600</v>
      </c>
      <c r="D271" s="7">
        <v>0</v>
      </c>
      <c r="E271" s="7">
        <v>0</v>
      </c>
      <c r="F271" s="7">
        <v>0</v>
      </c>
      <c r="G271" s="7">
        <v>0</v>
      </c>
      <c r="H271" s="7">
        <v>0</v>
      </c>
      <c r="I271" s="7">
        <v>0</v>
      </c>
      <c r="J271" s="7">
        <v>0</v>
      </c>
      <c r="K271" s="7">
        <v>0</v>
      </c>
      <c r="L271" s="7">
        <v>0</v>
      </c>
      <c r="M271" s="7">
        <v>-52.53</v>
      </c>
    </row>
    <row r="272" spans="3:13">
      <c r="C272" s="58" t="s">
        <v>1347</v>
      </c>
      <c r="D272" s="7">
        <v>0</v>
      </c>
      <c r="E272" s="7">
        <v>0</v>
      </c>
      <c r="F272" s="7">
        <v>0</v>
      </c>
      <c r="G272" s="7">
        <v>0</v>
      </c>
      <c r="H272" s="7">
        <v>0</v>
      </c>
      <c r="I272" s="7">
        <v>0</v>
      </c>
      <c r="J272" s="7">
        <v>0</v>
      </c>
      <c r="K272" s="7">
        <v>0</v>
      </c>
      <c r="L272" s="7">
        <v>0</v>
      </c>
      <c r="M272" s="7">
        <v>-48.97</v>
      </c>
    </row>
    <row r="273" spans="3:13">
      <c r="C273" s="58" t="s">
        <v>1443</v>
      </c>
      <c r="D273" s="7">
        <v>-12236.99</v>
      </c>
      <c r="E273" s="7">
        <v>0</v>
      </c>
      <c r="F273" s="7">
        <v>-2502.16</v>
      </c>
      <c r="G273" s="7">
        <v>-2738.88</v>
      </c>
      <c r="H273" s="7">
        <v>-736.11</v>
      </c>
      <c r="I273" s="7">
        <v>-1247345.1499999999</v>
      </c>
      <c r="J273" s="7">
        <v>542.41</v>
      </c>
      <c r="K273" s="7">
        <v>3598.91</v>
      </c>
      <c r="L273" s="7">
        <v>-15639.65</v>
      </c>
      <c r="M273" s="7">
        <v>-39.450000000000003</v>
      </c>
    </row>
    <row r="274" spans="3:13">
      <c r="C274" s="58" t="s">
        <v>1507</v>
      </c>
      <c r="D274" s="7">
        <v>-7.58</v>
      </c>
      <c r="E274" s="7">
        <v>16.8</v>
      </c>
      <c r="F274" s="7">
        <v>0</v>
      </c>
      <c r="G274" s="7">
        <v>0</v>
      </c>
      <c r="H274" s="7">
        <v>-308.51</v>
      </c>
      <c r="I274" s="7">
        <v>0</v>
      </c>
      <c r="J274" s="7">
        <v>233.5</v>
      </c>
      <c r="K274" s="7">
        <v>3133.6</v>
      </c>
      <c r="L274" s="7">
        <v>-2514.1</v>
      </c>
      <c r="M274" s="7">
        <v>-19.559999999999999</v>
      </c>
    </row>
    <row r="275" spans="3:13">
      <c r="C275" s="58" t="s">
        <v>1563</v>
      </c>
      <c r="D275" s="7">
        <v>119.7</v>
      </c>
      <c r="E275" s="7">
        <v>-106.03</v>
      </c>
      <c r="F275" s="7">
        <v>0</v>
      </c>
      <c r="G275" s="7">
        <v>-269.22000000000003</v>
      </c>
      <c r="H275" s="7">
        <v>0</v>
      </c>
      <c r="I275" s="7">
        <v>9.41</v>
      </c>
      <c r="J275" s="7">
        <v>0</v>
      </c>
      <c r="K275" s="7">
        <v>-11.91</v>
      </c>
      <c r="L275" s="7">
        <v>111.28</v>
      </c>
      <c r="M275" s="7">
        <v>-17.64</v>
      </c>
    </row>
    <row r="276" spans="3:13">
      <c r="C276" s="58" t="s">
        <v>1611</v>
      </c>
      <c r="D276" s="7">
        <v>-124.44</v>
      </c>
      <c r="E276" s="7">
        <v>-2450.59</v>
      </c>
      <c r="F276" s="7">
        <v>899.8</v>
      </c>
      <c r="G276" s="7">
        <v>-36008.379999999997</v>
      </c>
      <c r="H276" s="7">
        <v>6788.85</v>
      </c>
      <c r="I276" s="7">
        <v>-860.25</v>
      </c>
      <c r="J276" s="7">
        <v>806.84</v>
      </c>
      <c r="K276" s="7">
        <v>-160.1</v>
      </c>
      <c r="L276" s="7">
        <v>2580.2800000000002</v>
      </c>
      <c r="M276" s="7">
        <v>-16.2</v>
      </c>
    </row>
    <row r="277" spans="3:13">
      <c r="C277" s="58" t="s">
        <v>1419</v>
      </c>
      <c r="D277" s="7">
        <v>-5378.88</v>
      </c>
      <c r="E277" s="7">
        <v>-95842.559999999998</v>
      </c>
      <c r="F277" s="7">
        <v>-16361.97</v>
      </c>
      <c r="G277" s="7">
        <v>-21203.07</v>
      </c>
      <c r="H277" s="7">
        <v>9.75</v>
      </c>
      <c r="I277" s="7">
        <v>-160.53</v>
      </c>
      <c r="J277" s="7">
        <v>-1.38</v>
      </c>
      <c r="K277" s="7">
        <v>-9764.94</v>
      </c>
      <c r="L277" s="7">
        <v>10.62</v>
      </c>
      <c r="M277" s="7">
        <v>-14.33</v>
      </c>
    </row>
    <row r="278" spans="3:13">
      <c r="C278" s="58" t="s">
        <v>1514</v>
      </c>
      <c r="D278" s="7">
        <v>-1503.64</v>
      </c>
      <c r="E278" s="7">
        <v>1832.73</v>
      </c>
      <c r="F278" s="7">
        <v>-15.48</v>
      </c>
      <c r="G278" s="7">
        <v>0</v>
      </c>
      <c r="H278" s="7">
        <v>20422.14</v>
      </c>
      <c r="I278" s="7">
        <v>-270</v>
      </c>
      <c r="J278" s="7">
        <v>0</v>
      </c>
      <c r="K278" s="7">
        <v>43.6</v>
      </c>
      <c r="L278" s="7">
        <v>25701.160000000003</v>
      </c>
      <c r="M278" s="7">
        <v>-12.1</v>
      </c>
    </row>
    <row r="279" spans="3:13">
      <c r="C279" s="58" t="s">
        <v>1526</v>
      </c>
      <c r="D279" s="7">
        <v>31.04</v>
      </c>
      <c r="E279" s="7">
        <v>22.96</v>
      </c>
      <c r="F279" s="7">
        <v>0</v>
      </c>
      <c r="G279" s="7">
        <v>440</v>
      </c>
      <c r="H279" s="7">
        <v>19.04</v>
      </c>
      <c r="I279" s="7">
        <v>576.55999999999995</v>
      </c>
      <c r="J279" s="7">
        <v>2.76</v>
      </c>
      <c r="K279" s="7">
        <v>3066.93</v>
      </c>
      <c r="L279" s="7">
        <v>418.64</v>
      </c>
      <c r="M279" s="7">
        <v>-10.5</v>
      </c>
    </row>
    <row r="280" spans="3:13">
      <c r="C280" s="58" t="s">
        <v>1335</v>
      </c>
      <c r="D280" s="7">
        <v>0</v>
      </c>
      <c r="E280" s="7">
        <v>0</v>
      </c>
      <c r="F280" s="7">
        <v>0</v>
      </c>
      <c r="G280" s="7">
        <v>0</v>
      </c>
      <c r="H280" s="7">
        <v>0</v>
      </c>
      <c r="I280" s="7">
        <v>0</v>
      </c>
      <c r="J280" s="7">
        <v>0</v>
      </c>
      <c r="K280" s="7">
        <v>0</v>
      </c>
      <c r="L280" s="7">
        <v>0</v>
      </c>
      <c r="M280" s="7">
        <v>-9.35</v>
      </c>
    </row>
    <row r="281" spans="3:13">
      <c r="C281" s="58" t="s">
        <v>1620</v>
      </c>
      <c r="D281" s="7">
        <v>-14331.7</v>
      </c>
      <c r="E281" s="7">
        <v>-25.82</v>
      </c>
      <c r="F281" s="7">
        <v>196.83</v>
      </c>
      <c r="G281" s="7">
        <v>-25.82</v>
      </c>
      <c r="H281" s="7">
        <v>0</v>
      </c>
      <c r="I281" s="7">
        <v>-20.66</v>
      </c>
      <c r="J281" s="7">
        <v>8.75</v>
      </c>
      <c r="K281" s="7">
        <v>0</v>
      </c>
      <c r="L281" s="7">
        <v>1087.01</v>
      </c>
      <c r="M281" s="7">
        <v>-8.75</v>
      </c>
    </row>
    <row r="282" spans="3:13">
      <c r="C282" s="58" t="s">
        <v>1604</v>
      </c>
      <c r="D282" s="7">
        <v>0</v>
      </c>
      <c r="E282" s="7">
        <v>0</v>
      </c>
      <c r="F282" s="7">
        <v>0</v>
      </c>
      <c r="G282" s="7">
        <v>0</v>
      </c>
      <c r="H282" s="7">
        <v>-14.08</v>
      </c>
      <c r="I282" s="7">
        <v>-2.13</v>
      </c>
      <c r="J282" s="7">
        <v>0</v>
      </c>
      <c r="K282" s="7">
        <v>146.44</v>
      </c>
      <c r="L282" s="7">
        <v>19.29</v>
      </c>
      <c r="M282" s="7">
        <v>-5.16</v>
      </c>
    </row>
    <row r="283" spans="3:13">
      <c r="C283" s="58" t="s">
        <v>1438</v>
      </c>
      <c r="D283" s="7">
        <v>-4.12</v>
      </c>
      <c r="E283" s="7">
        <v>-3.2</v>
      </c>
      <c r="F283" s="7">
        <v>-4525.46</v>
      </c>
      <c r="G283" s="7">
        <v>0</v>
      </c>
      <c r="H283" s="7">
        <v>4525.46</v>
      </c>
      <c r="I283" s="7">
        <v>96.26</v>
      </c>
      <c r="J283" s="7">
        <v>-124.39</v>
      </c>
      <c r="K283" s="7">
        <v>17.48</v>
      </c>
      <c r="L283" s="7">
        <v>-984.07</v>
      </c>
      <c r="M283" s="7">
        <v>-5.04</v>
      </c>
    </row>
    <row r="284" spans="3:13">
      <c r="C284" s="58" t="s">
        <v>1581</v>
      </c>
      <c r="D284" s="7">
        <v>0</v>
      </c>
      <c r="E284" s="7">
        <v>3.24</v>
      </c>
      <c r="F284" s="7">
        <v>-13.85</v>
      </c>
      <c r="G284" s="7">
        <v>-51.35</v>
      </c>
      <c r="H284" s="7">
        <v>10.029999999999999</v>
      </c>
      <c r="I284" s="7">
        <v>27.82</v>
      </c>
      <c r="J284" s="7">
        <v>0</v>
      </c>
      <c r="K284" s="7">
        <v>0</v>
      </c>
      <c r="L284" s="7">
        <v>-14.91</v>
      </c>
      <c r="M284" s="7">
        <v>-4.12</v>
      </c>
    </row>
    <row r="285" spans="3:13">
      <c r="C285" s="58" t="s">
        <v>1576</v>
      </c>
      <c r="D285" s="7">
        <v>82.32</v>
      </c>
      <c r="E285" s="7">
        <v>1496.88</v>
      </c>
      <c r="F285" s="7">
        <v>0</v>
      </c>
      <c r="G285" s="7">
        <v>-0.01</v>
      </c>
      <c r="H285" s="7">
        <v>-23784.36</v>
      </c>
      <c r="I285" s="7">
        <v>383.72</v>
      </c>
      <c r="J285" s="7">
        <v>-0.19</v>
      </c>
      <c r="K285" s="7">
        <v>0</v>
      </c>
      <c r="L285" s="7">
        <v>208.12</v>
      </c>
      <c r="M285" s="7">
        <v>-3.1</v>
      </c>
    </row>
    <row r="286" spans="3:13">
      <c r="C286" s="58" t="s">
        <v>1626</v>
      </c>
      <c r="D286" s="7">
        <v>39.32</v>
      </c>
      <c r="E286" s="7">
        <v>-314.69</v>
      </c>
      <c r="F286" s="7">
        <v>826.74</v>
      </c>
      <c r="G286" s="7">
        <v>1034.06</v>
      </c>
      <c r="H286" s="7">
        <v>0</v>
      </c>
      <c r="I286" s="7">
        <v>0</v>
      </c>
      <c r="J286" s="7">
        <v>110.98</v>
      </c>
      <c r="K286" s="7">
        <v>-81.12</v>
      </c>
      <c r="L286" s="7">
        <v>32043.64</v>
      </c>
      <c r="M286" s="7">
        <v>-2.35</v>
      </c>
    </row>
    <row r="287" spans="3:13">
      <c r="C287" s="58" t="s">
        <v>1506</v>
      </c>
      <c r="D287" s="7">
        <v>-189373.85</v>
      </c>
      <c r="E287" s="7">
        <v>617846.25</v>
      </c>
      <c r="F287" s="7">
        <v>0</v>
      </c>
      <c r="G287" s="7">
        <v>-617854.09</v>
      </c>
      <c r="H287" s="7">
        <v>-167.69</v>
      </c>
      <c r="I287" s="7">
        <v>-1608585.06</v>
      </c>
      <c r="J287" s="7">
        <v>0</v>
      </c>
      <c r="K287" s="7">
        <v>0</v>
      </c>
      <c r="L287" s="7">
        <v>-1360352.12</v>
      </c>
      <c r="M287" s="7">
        <v>0.56000000000000005</v>
      </c>
    </row>
    <row r="288" spans="3:13">
      <c r="C288" s="58" t="s">
        <v>1460</v>
      </c>
      <c r="D288" s="7">
        <v>672.95</v>
      </c>
      <c r="E288" s="7">
        <v>36.67</v>
      </c>
      <c r="F288" s="7">
        <v>0</v>
      </c>
      <c r="G288" s="7">
        <v>0</v>
      </c>
      <c r="H288" s="7">
        <v>0</v>
      </c>
      <c r="I288" s="7">
        <v>-86.76</v>
      </c>
      <c r="J288" s="7">
        <v>25.82</v>
      </c>
      <c r="K288" s="7">
        <v>378.56</v>
      </c>
      <c r="L288" s="7">
        <v>-16547.8</v>
      </c>
      <c r="M288" s="7">
        <v>6.71</v>
      </c>
    </row>
    <row r="289" spans="3:13">
      <c r="C289" s="58" t="s">
        <v>1582</v>
      </c>
      <c r="D289" s="7">
        <v>0.12</v>
      </c>
      <c r="E289" s="7">
        <v>0</v>
      </c>
      <c r="F289" s="7">
        <v>0</v>
      </c>
      <c r="G289" s="7">
        <v>0</v>
      </c>
      <c r="H289" s="7">
        <v>121.02</v>
      </c>
      <c r="I289" s="7">
        <v>1.28</v>
      </c>
      <c r="J289" s="7">
        <v>-0.22</v>
      </c>
      <c r="K289" s="7">
        <v>-16.3</v>
      </c>
      <c r="L289" s="7">
        <v>-43.78</v>
      </c>
      <c r="M289" s="7">
        <v>10.96</v>
      </c>
    </row>
    <row r="290" spans="3:13">
      <c r="C290" s="58" t="s">
        <v>1625</v>
      </c>
      <c r="D290" s="7"/>
      <c r="E290" s="7"/>
      <c r="F290" s="7"/>
      <c r="G290" s="7"/>
      <c r="H290" s="7"/>
      <c r="I290" s="7"/>
      <c r="J290" s="7">
        <v>0</v>
      </c>
      <c r="K290" s="7">
        <v>0</v>
      </c>
      <c r="L290" s="7">
        <v>0</v>
      </c>
      <c r="M290" s="7">
        <v>35.9</v>
      </c>
    </row>
    <row r="291" spans="3:13">
      <c r="C291" s="58" t="s">
        <v>1343</v>
      </c>
      <c r="D291" s="7">
        <v>0</v>
      </c>
      <c r="E291" s="7">
        <v>0.14000000000000001</v>
      </c>
      <c r="F291" s="7">
        <v>-127.02</v>
      </c>
      <c r="G291" s="7">
        <v>-2756.76</v>
      </c>
      <c r="H291" s="7">
        <v>0</v>
      </c>
      <c r="I291" s="7">
        <v>-1519.41</v>
      </c>
      <c r="J291" s="7">
        <v>2000</v>
      </c>
      <c r="K291" s="7">
        <v>6.74</v>
      </c>
      <c r="L291" s="7">
        <v>-4916.08</v>
      </c>
      <c r="M291" s="7">
        <v>62.12</v>
      </c>
    </row>
    <row r="292" spans="3:13">
      <c r="C292" s="58" t="s">
        <v>1584</v>
      </c>
      <c r="D292" s="7">
        <v>535.45000000000005</v>
      </c>
      <c r="E292" s="7">
        <v>36.92</v>
      </c>
      <c r="F292" s="7">
        <v>0</v>
      </c>
      <c r="G292" s="7">
        <v>-896.05</v>
      </c>
      <c r="H292" s="7">
        <v>-7.55</v>
      </c>
      <c r="I292" s="7">
        <v>896.05</v>
      </c>
      <c r="J292" s="7">
        <v>1191.22</v>
      </c>
      <c r="K292" s="7">
        <v>320.64</v>
      </c>
      <c r="L292" s="7">
        <v>-1430.46</v>
      </c>
      <c r="M292" s="7">
        <v>68.63</v>
      </c>
    </row>
    <row r="293" spans="3:13">
      <c r="C293" s="58" t="s">
        <v>1601</v>
      </c>
      <c r="D293" s="7">
        <v>6381.75</v>
      </c>
      <c r="E293" s="7">
        <v>6927.17</v>
      </c>
      <c r="F293" s="7">
        <v>5988.29</v>
      </c>
      <c r="G293" s="7">
        <v>1519.72</v>
      </c>
      <c r="H293" s="7">
        <v>-12.4</v>
      </c>
      <c r="I293" s="7">
        <v>28.92</v>
      </c>
      <c r="J293" s="7">
        <v>-12.4</v>
      </c>
      <c r="K293" s="7">
        <v>-128.18</v>
      </c>
      <c r="L293" s="7">
        <v>-18522.88</v>
      </c>
      <c r="M293" s="7">
        <v>130.66</v>
      </c>
    </row>
    <row r="294" spans="3:13">
      <c r="C294" s="58" t="s">
        <v>1299</v>
      </c>
      <c r="D294" s="7">
        <v>0</v>
      </c>
      <c r="E294" s="7">
        <v>0</v>
      </c>
      <c r="F294" s="7">
        <v>-156.38999999999999</v>
      </c>
      <c r="G294" s="7">
        <v>-6069.45</v>
      </c>
      <c r="H294" s="7">
        <v>43186.36</v>
      </c>
      <c r="I294" s="7">
        <v>64240.27</v>
      </c>
      <c r="J294" s="7">
        <v>56652.74</v>
      </c>
      <c r="K294" s="7">
        <v>47430.89</v>
      </c>
      <c r="L294" s="7">
        <v>-430</v>
      </c>
      <c r="M294" s="7">
        <v>150.41999999999999</v>
      </c>
    </row>
    <row r="295" spans="3:13">
      <c r="C295" s="58" t="s">
        <v>1394</v>
      </c>
      <c r="D295" s="7">
        <v>-3765.27</v>
      </c>
      <c r="E295" s="7">
        <v>158.79</v>
      </c>
      <c r="F295" s="7">
        <v>18.600000000000001</v>
      </c>
      <c r="G295" s="7">
        <v>0</v>
      </c>
      <c r="H295" s="7">
        <v>2305.56</v>
      </c>
      <c r="I295" s="7">
        <v>25.2</v>
      </c>
      <c r="J295" s="7">
        <v>632.80999999999995</v>
      </c>
      <c r="K295" s="7">
        <v>11626.73</v>
      </c>
      <c r="L295" s="7">
        <v>-182932.93</v>
      </c>
      <c r="M295" s="7">
        <v>151.27000000000001</v>
      </c>
    </row>
    <row r="296" spans="3:13">
      <c r="C296" s="58" t="s">
        <v>1524</v>
      </c>
      <c r="D296" s="7">
        <v>26380.5</v>
      </c>
      <c r="E296" s="7">
        <v>19718</v>
      </c>
      <c r="F296" s="7">
        <v>20522.759999999998</v>
      </c>
      <c r="G296" s="7">
        <v>6918</v>
      </c>
      <c r="H296" s="7">
        <v>15589.85</v>
      </c>
      <c r="I296" s="7">
        <v>0</v>
      </c>
      <c r="J296" s="7">
        <v>-0.02</v>
      </c>
      <c r="K296" s="7">
        <v>0</v>
      </c>
      <c r="L296" s="7">
        <v>0</v>
      </c>
      <c r="M296" s="7">
        <v>155.68</v>
      </c>
    </row>
    <row r="297" spans="3:13">
      <c r="C297" s="58" t="s">
        <v>1519</v>
      </c>
      <c r="D297" s="7"/>
      <c r="E297" s="7"/>
      <c r="F297" s="7"/>
      <c r="G297" s="7"/>
      <c r="H297" s="7"/>
      <c r="I297" s="7"/>
      <c r="J297" s="7"/>
      <c r="K297" s="7"/>
      <c r="L297" s="7"/>
      <c r="M297" s="7">
        <v>184.36</v>
      </c>
    </row>
    <row r="298" spans="3:13">
      <c r="C298" s="58" t="s">
        <v>1440</v>
      </c>
      <c r="D298" s="7">
        <v>0</v>
      </c>
      <c r="E298" s="7">
        <v>0</v>
      </c>
      <c r="F298" s="7">
        <v>0</v>
      </c>
      <c r="G298" s="7">
        <v>0</v>
      </c>
      <c r="H298" s="7">
        <v>0</v>
      </c>
      <c r="I298" s="7">
        <v>0</v>
      </c>
      <c r="J298" s="7">
        <v>0</v>
      </c>
      <c r="K298" s="7">
        <v>1439.94</v>
      </c>
      <c r="L298" s="7">
        <v>0</v>
      </c>
      <c r="M298" s="7">
        <v>186</v>
      </c>
    </row>
    <row r="299" spans="3:13">
      <c r="C299" s="58" t="s">
        <v>1314</v>
      </c>
      <c r="D299" s="7">
        <v>0</v>
      </c>
      <c r="E299" s="7">
        <v>0</v>
      </c>
      <c r="F299" s="7">
        <v>0</v>
      </c>
      <c r="G299" s="7">
        <v>0</v>
      </c>
      <c r="H299" s="7">
        <v>-442</v>
      </c>
      <c r="I299" s="7">
        <v>0</v>
      </c>
      <c r="J299" s="7">
        <v>0</v>
      </c>
      <c r="K299" s="7">
        <v>-23128</v>
      </c>
      <c r="L299" s="7">
        <v>0</v>
      </c>
      <c r="M299" s="7">
        <v>234.11</v>
      </c>
    </row>
    <row r="300" spans="3:13">
      <c r="C300" s="58" t="s">
        <v>1367</v>
      </c>
      <c r="D300" s="7">
        <v>109.43</v>
      </c>
      <c r="E300" s="7">
        <v>-223.64</v>
      </c>
      <c r="F300" s="7">
        <v>488.5</v>
      </c>
      <c r="G300" s="7">
        <v>39.82</v>
      </c>
      <c r="H300" s="7">
        <v>-3.34</v>
      </c>
      <c r="I300" s="7">
        <v>1077.3499999999999</v>
      </c>
      <c r="J300" s="7">
        <v>13.42</v>
      </c>
      <c r="K300" s="7">
        <v>257.57</v>
      </c>
      <c r="L300" s="7">
        <v>-4753.12</v>
      </c>
      <c r="M300" s="7">
        <v>255.53</v>
      </c>
    </row>
    <row r="301" spans="3:13">
      <c r="C301" s="58" t="s">
        <v>1497</v>
      </c>
      <c r="D301" s="7">
        <v>49.74</v>
      </c>
      <c r="E301" s="7">
        <v>-839.86</v>
      </c>
      <c r="F301" s="7">
        <v>0</v>
      </c>
      <c r="G301" s="7">
        <v>0</v>
      </c>
      <c r="H301" s="7">
        <v>0</v>
      </c>
      <c r="I301" s="7">
        <v>-58.05</v>
      </c>
      <c r="J301" s="7">
        <v>1575.05</v>
      </c>
      <c r="K301" s="7">
        <v>435.97</v>
      </c>
      <c r="L301" s="7">
        <v>-1902.75</v>
      </c>
      <c r="M301" s="7">
        <v>377.06</v>
      </c>
    </row>
    <row r="302" spans="3:13">
      <c r="C302" s="58" t="s">
        <v>1567</v>
      </c>
      <c r="D302" s="7">
        <v>-885.37</v>
      </c>
      <c r="E302" s="7">
        <v>1664.89</v>
      </c>
      <c r="F302" s="7">
        <v>14.1</v>
      </c>
      <c r="G302" s="7">
        <v>0</v>
      </c>
      <c r="H302" s="7">
        <v>161.52000000000001</v>
      </c>
      <c r="I302" s="7">
        <v>0</v>
      </c>
      <c r="J302" s="7">
        <v>0</v>
      </c>
      <c r="K302" s="7">
        <v>0</v>
      </c>
      <c r="L302" s="7">
        <v>0</v>
      </c>
      <c r="M302" s="7">
        <v>384.39</v>
      </c>
    </row>
    <row r="303" spans="3:13">
      <c r="C303" s="58" t="s">
        <v>1518</v>
      </c>
      <c r="D303" s="7">
        <v>-11520.88</v>
      </c>
      <c r="E303" s="7">
        <v>5256.79</v>
      </c>
      <c r="F303" s="7">
        <v>-2131.2600000000002</v>
      </c>
      <c r="G303" s="7">
        <v>-2197.7600000000002</v>
      </c>
      <c r="H303" s="7">
        <v>-25659.98</v>
      </c>
      <c r="I303" s="7">
        <v>6922.2</v>
      </c>
      <c r="J303" s="7">
        <v>6092.28</v>
      </c>
      <c r="K303" s="7">
        <v>137021.78</v>
      </c>
      <c r="L303" s="7">
        <v>-52897.41</v>
      </c>
      <c r="M303" s="7">
        <v>611.63</v>
      </c>
    </row>
    <row r="304" spans="3:13">
      <c r="C304" s="58" t="s">
        <v>1588</v>
      </c>
      <c r="D304" s="7">
        <v>-4334.2</v>
      </c>
      <c r="E304" s="7">
        <v>458.74</v>
      </c>
      <c r="F304" s="7">
        <v>0</v>
      </c>
      <c r="G304" s="7">
        <v>0</v>
      </c>
      <c r="H304" s="7">
        <v>-969.8</v>
      </c>
      <c r="I304" s="7">
        <v>-853.8</v>
      </c>
      <c r="J304" s="7">
        <v>190.2</v>
      </c>
      <c r="K304" s="7">
        <v>3384.5</v>
      </c>
      <c r="L304" s="7">
        <v>-122.91</v>
      </c>
      <c r="M304" s="7">
        <v>854.55</v>
      </c>
    </row>
    <row r="305" spans="3:13">
      <c r="C305" s="58" t="s">
        <v>1312</v>
      </c>
      <c r="D305" s="7">
        <v>0</v>
      </c>
      <c r="E305" s="7">
        <v>0</v>
      </c>
      <c r="F305" s="7">
        <v>0</v>
      </c>
      <c r="G305" s="7">
        <v>0</v>
      </c>
      <c r="H305" s="7">
        <v>0</v>
      </c>
      <c r="I305" s="7">
        <v>0</v>
      </c>
      <c r="J305" s="7">
        <v>0</v>
      </c>
      <c r="K305" s="7">
        <v>-729.97</v>
      </c>
      <c r="L305" s="7">
        <v>0</v>
      </c>
      <c r="M305" s="7">
        <v>919.66</v>
      </c>
    </row>
    <row r="306" spans="3:13">
      <c r="C306" s="58" t="s">
        <v>1398</v>
      </c>
      <c r="D306" s="7">
        <v>-10898.689999999999</v>
      </c>
      <c r="E306" s="7">
        <v>-919.94999999999993</v>
      </c>
      <c r="F306" s="7">
        <v>102.7</v>
      </c>
      <c r="G306" s="7">
        <v>396.76</v>
      </c>
      <c r="H306" s="7">
        <v>-1189.4099999999999</v>
      </c>
      <c r="I306" s="7">
        <v>6157.2300000000005</v>
      </c>
      <c r="J306" s="7">
        <v>-66.06</v>
      </c>
      <c r="K306" s="7">
        <v>-33199.97</v>
      </c>
      <c r="L306" s="7">
        <v>-77793.87000000001</v>
      </c>
      <c r="M306" s="7">
        <v>930.03000000000009</v>
      </c>
    </row>
    <row r="307" spans="3:13">
      <c r="C307" s="58" t="s">
        <v>1304</v>
      </c>
      <c r="D307" s="7">
        <v>-2365.8900000000003</v>
      </c>
      <c r="E307" s="7">
        <v>-9517.2200000000012</v>
      </c>
      <c r="F307" s="7">
        <v>30479.97</v>
      </c>
      <c r="G307" s="7">
        <v>2148032.25</v>
      </c>
      <c r="H307" s="7">
        <v>54547.609999999993</v>
      </c>
      <c r="I307" s="7">
        <v>8119822.6300000008</v>
      </c>
      <c r="J307" s="7">
        <v>-1337229.3999999999</v>
      </c>
      <c r="K307" s="7">
        <v>-7137.9299999999994</v>
      </c>
      <c r="L307" s="7">
        <v>-7982361.6900000004</v>
      </c>
      <c r="M307" s="7">
        <v>1004.76</v>
      </c>
    </row>
    <row r="308" spans="3:13">
      <c r="C308" s="58" t="s">
        <v>1539</v>
      </c>
      <c r="D308" s="7">
        <v>-123028.12</v>
      </c>
      <c r="E308" s="7">
        <v>3607.21</v>
      </c>
      <c r="F308" s="7">
        <v>-20.27</v>
      </c>
      <c r="G308" s="7">
        <v>8.98</v>
      </c>
      <c r="H308" s="7">
        <v>0.27</v>
      </c>
      <c r="I308" s="7">
        <v>-209.8</v>
      </c>
      <c r="J308" s="7">
        <v>-1370.85</v>
      </c>
      <c r="K308" s="7">
        <v>290016.93</v>
      </c>
      <c r="L308" s="7">
        <v>-8717.86</v>
      </c>
      <c r="M308" s="7">
        <v>1646.5</v>
      </c>
    </row>
    <row r="309" spans="3:13">
      <c r="C309" s="58" t="s">
        <v>1627</v>
      </c>
      <c r="D309" s="7">
        <v>0</v>
      </c>
      <c r="E309" s="7">
        <v>0</v>
      </c>
      <c r="F309" s="7">
        <v>0</v>
      </c>
      <c r="G309" s="7">
        <v>0</v>
      </c>
      <c r="H309" s="7">
        <v>0</v>
      </c>
      <c r="I309" s="7">
        <v>0</v>
      </c>
      <c r="J309" s="7">
        <v>0</v>
      </c>
      <c r="K309" s="7">
        <v>0</v>
      </c>
      <c r="L309" s="7">
        <v>0</v>
      </c>
      <c r="M309" s="7">
        <v>2265.21</v>
      </c>
    </row>
    <row r="310" spans="3:13">
      <c r="C310" s="58" t="s">
        <v>1632</v>
      </c>
      <c r="D310" s="7"/>
      <c r="E310" s="7">
        <v>-121313.41</v>
      </c>
      <c r="F310" s="7">
        <v>-23163.67</v>
      </c>
      <c r="G310" s="7">
        <v>-93998.19</v>
      </c>
      <c r="H310" s="7">
        <v>-131331.49</v>
      </c>
      <c r="I310" s="7">
        <v>-147204.6</v>
      </c>
      <c r="J310" s="7">
        <v>-16519.41</v>
      </c>
      <c r="K310" s="7">
        <v>-10424.299999999999</v>
      </c>
      <c r="L310" s="7">
        <v>560.52</v>
      </c>
      <c r="M310" s="7">
        <v>2267.27</v>
      </c>
    </row>
    <row r="311" spans="3:13">
      <c r="C311" s="58" t="s">
        <v>1548</v>
      </c>
      <c r="D311" s="7">
        <v>-0.01</v>
      </c>
      <c r="E311" s="7">
        <v>-914.8</v>
      </c>
      <c r="F311" s="7">
        <v>-12.59</v>
      </c>
      <c r="G311" s="7">
        <v>-48.25</v>
      </c>
      <c r="H311" s="7">
        <v>34.729999999999997</v>
      </c>
      <c r="I311" s="7">
        <v>0.03</v>
      </c>
      <c r="J311" s="7">
        <v>-7.69</v>
      </c>
      <c r="K311" s="7">
        <v>-78.36</v>
      </c>
      <c r="L311" s="7">
        <v>12145.11</v>
      </c>
      <c r="M311" s="7">
        <v>2378.0500000000002</v>
      </c>
    </row>
    <row r="312" spans="3:13">
      <c r="C312" s="58" t="s">
        <v>1577</v>
      </c>
      <c r="D312" s="7">
        <v>-26167.05</v>
      </c>
      <c r="E312" s="7">
        <v>0</v>
      </c>
      <c r="F312" s="7">
        <v>0</v>
      </c>
      <c r="G312" s="7">
        <v>0</v>
      </c>
      <c r="H312" s="7">
        <v>0</v>
      </c>
      <c r="I312" s="7">
        <v>0</v>
      </c>
      <c r="J312" s="7">
        <v>0</v>
      </c>
      <c r="K312" s="7">
        <v>0</v>
      </c>
      <c r="L312" s="7">
        <v>0</v>
      </c>
      <c r="M312" s="7">
        <v>2658.88</v>
      </c>
    </row>
    <row r="313" spans="3:13">
      <c r="C313" s="58" t="s">
        <v>1619</v>
      </c>
      <c r="D313" s="7">
        <v>820.07</v>
      </c>
      <c r="E313" s="7">
        <v>-862.61</v>
      </c>
      <c r="F313" s="7">
        <v>-719.27</v>
      </c>
      <c r="G313" s="7">
        <v>9495.4699999999993</v>
      </c>
      <c r="H313" s="7">
        <v>110098.31</v>
      </c>
      <c r="I313" s="7">
        <v>-595.71</v>
      </c>
      <c r="J313" s="7">
        <v>10329.68</v>
      </c>
      <c r="K313" s="7">
        <v>14125.35</v>
      </c>
      <c r="L313" s="7">
        <v>-3270.21</v>
      </c>
      <c r="M313" s="7">
        <v>4706.6400000000003</v>
      </c>
    </row>
    <row r="314" spans="3:13">
      <c r="C314" s="58" t="s">
        <v>1496</v>
      </c>
      <c r="D314" s="7">
        <v>-10.57</v>
      </c>
      <c r="E314" s="7">
        <v>101.05</v>
      </c>
      <c r="F314" s="7">
        <v>0</v>
      </c>
      <c r="G314" s="7">
        <v>-267.98</v>
      </c>
      <c r="H314" s="7">
        <v>-68.02</v>
      </c>
      <c r="I314" s="7">
        <v>-16.920000000000002</v>
      </c>
      <c r="J314" s="7">
        <v>-20.8</v>
      </c>
      <c r="K314" s="7">
        <v>142.4</v>
      </c>
      <c r="L314" s="7">
        <v>1256.23</v>
      </c>
      <c r="M314" s="7">
        <v>4941.47</v>
      </c>
    </row>
    <row r="315" spans="3:13">
      <c r="C315" s="58" t="s">
        <v>1552</v>
      </c>
      <c r="D315" s="7"/>
      <c r="E315" s="7"/>
      <c r="F315" s="7"/>
      <c r="G315" s="7"/>
      <c r="H315" s="7">
        <v>-291077.46999999997</v>
      </c>
      <c r="I315" s="7">
        <v>164.99</v>
      </c>
      <c r="J315" s="7">
        <v>21483.82</v>
      </c>
      <c r="K315" s="7">
        <v>-80300.679999999993</v>
      </c>
      <c r="L315" s="7">
        <v>0</v>
      </c>
      <c r="M315" s="7">
        <v>5319.7</v>
      </c>
    </row>
    <row r="316" spans="3:13">
      <c r="C316" s="58" t="s">
        <v>1510</v>
      </c>
      <c r="D316" s="7">
        <v>18.600000000000001</v>
      </c>
      <c r="E316" s="7">
        <v>0</v>
      </c>
      <c r="F316" s="7">
        <v>-147.53</v>
      </c>
      <c r="G316" s="7">
        <v>53528.959999999999</v>
      </c>
      <c r="H316" s="7">
        <v>1816.26</v>
      </c>
      <c r="I316" s="7">
        <v>-6.2</v>
      </c>
      <c r="J316" s="7">
        <v>6.2</v>
      </c>
      <c r="K316" s="7">
        <v>0</v>
      </c>
      <c r="L316" s="7">
        <v>1658278.78</v>
      </c>
      <c r="M316" s="7">
        <v>5510.05</v>
      </c>
    </row>
    <row r="317" spans="3:13">
      <c r="C317" s="58" t="s">
        <v>1332</v>
      </c>
      <c r="D317" s="7">
        <v>0</v>
      </c>
      <c r="E317" s="7">
        <v>822878.96</v>
      </c>
      <c r="F317" s="7">
        <v>-141958.96</v>
      </c>
      <c r="G317" s="7">
        <v>0</v>
      </c>
      <c r="H317" s="7">
        <v>-67.33</v>
      </c>
      <c r="I317" s="7">
        <v>-2184298.5099999998</v>
      </c>
      <c r="J317" s="7">
        <v>-443706.94</v>
      </c>
      <c r="K317" s="7">
        <v>-66054.03</v>
      </c>
      <c r="L317" s="7">
        <v>-291525.74</v>
      </c>
      <c r="M317" s="7">
        <v>5644.99</v>
      </c>
    </row>
    <row r="318" spans="3:13">
      <c r="C318" s="58" t="s">
        <v>1568</v>
      </c>
      <c r="D318" s="7">
        <v>-5522.15</v>
      </c>
      <c r="E318" s="7">
        <v>-2536.9899999999998</v>
      </c>
      <c r="F318" s="7">
        <v>0</v>
      </c>
      <c r="G318" s="7">
        <v>605</v>
      </c>
      <c r="H318" s="7">
        <v>-115060.22</v>
      </c>
      <c r="I318" s="7">
        <v>-13.36</v>
      </c>
      <c r="J318" s="7">
        <v>-32809.11</v>
      </c>
      <c r="K318" s="7">
        <v>37.520000000000003</v>
      </c>
      <c r="L318" s="7">
        <v>25745.9</v>
      </c>
      <c r="M318" s="7">
        <v>5698.93</v>
      </c>
    </row>
    <row r="319" spans="3:13">
      <c r="C319" s="58" t="s">
        <v>1479</v>
      </c>
      <c r="D319" s="7"/>
      <c r="E319" s="7"/>
      <c r="F319" s="7"/>
      <c r="G319" s="7"/>
      <c r="H319" s="7"/>
      <c r="I319" s="7"/>
      <c r="J319" s="7"/>
      <c r="K319" s="7"/>
      <c r="L319" s="7">
        <v>-308535.75</v>
      </c>
      <c r="M319" s="7">
        <v>6382.23</v>
      </c>
    </row>
    <row r="320" spans="3:13">
      <c r="C320" s="58" t="s">
        <v>1434</v>
      </c>
      <c r="D320" s="7">
        <v>-1682.63</v>
      </c>
      <c r="E320" s="7">
        <v>0</v>
      </c>
      <c r="F320" s="7">
        <v>0</v>
      </c>
      <c r="G320" s="7">
        <v>0</v>
      </c>
      <c r="H320" s="7">
        <v>-67.66</v>
      </c>
      <c r="I320" s="7">
        <v>-394152.83</v>
      </c>
      <c r="J320" s="7">
        <v>67.66</v>
      </c>
      <c r="K320" s="7">
        <v>0</v>
      </c>
      <c r="L320" s="7">
        <v>0</v>
      </c>
      <c r="M320" s="7">
        <v>6789.09</v>
      </c>
    </row>
    <row r="321" spans="3:13">
      <c r="C321" s="58" t="s">
        <v>1470</v>
      </c>
      <c r="D321" s="7">
        <v>12054.679999999998</v>
      </c>
      <c r="E321" s="7">
        <v>53081.960000000006</v>
      </c>
      <c r="F321" s="7">
        <v>21705.45</v>
      </c>
      <c r="G321" s="7">
        <v>26106.17</v>
      </c>
      <c r="H321" s="7">
        <v>6819.71</v>
      </c>
      <c r="I321" s="7">
        <v>-26637.800000000003</v>
      </c>
      <c r="J321" s="7">
        <v>61078.17</v>
      </c>
      <c r="K321" s="7">
        <v>41169.730000000003</v>
      </c>
      <c r="L321" s="7">
        <v>-8104.3000000000011</v>
      </c>
      <c r="M321" s="7">
        <v>6907.5599999999968</v>
      </c>
    </row>
    <row r="322" spans="3:13">
      <c r="C322" s="58" t="s">
        <v>1624</v>
      </c>
      <c r="D322" s="7">
        <v>10549.36</v>
      </c>
      <c r="E322" s="7">
        <v>11101.97</v>
      </c>
      <c r="F322" s="7">
        <v>462.91</v>
      </c>
      <c r="G322" s="7">
        <v>2824.26</v>
      </c>
      <c r="H322" s="7">
        <v>5600.54</v>
      </c>
      <c r="I322" s="7">
        <v>2839.01</v>
      </c>
      <c r="J322" s="7">
        <v>-1095.8800000000001</v>
      </c>
      <c r="K322" s="7">
        <v>-2531.63</v>
      </c>
      <c r="L322" s="7">
        <v>-4284.28</v>
      </c>
      <c r="M322" s="7">
        <v>7367.95</v>
      </c>
    </row>
    <row r="323" spans="3:13">
      <c r="C323" s="58" t="s">
        <v>1608</v>
      </c>
      <c r="D323" s="7">
        <v>-179529.61</v>
      </c>
      <c r="E323" s="7">
        <v>-286.28000000000003</v>
      </c>
      <c r="F323" s="7">
        <v>-49345.229999999996</v>
      </c>
      <c r="G323" s="7">
        <v>0</v>
      </c>
      <c r="H323" s="7">
        <v>-3635.39</v>
      </c>
      <c r="I323" s="7">
        <v>-84075096.910000011</v>
      </c>
      <c r="J323" s="7">
        <v>-414836.94</v>
      </c>
      <c r="K323" s="7">
        <v>-22704.67</v>
      </c>
      <c r="L323" s="7">
        <v>-33742.36</v>
      </c>
      <c r="M323" s="7">
        <v>7677.56</v>
      </c>
    </row>
    <row r="324" spans="3:13">
      <c r="C324" s="58" t="s">
        <v>1575</v>
      </c>
      <c r="D324" s="7">
        <v>-642.80999999999995</v>
      </c>
      <c r="E324" s="7">
        <v>123.01</v>
      </c>
      <c r="F324" s="7">
        <v>-734864.55</v>
      </c>
      <c r="G324" s="7">
        <v>-6269.13</v>
      </c>
      <c r="H324" s="7">
        <v>-588.51</v>
      </c>
      <c r="I324" s="7">
        <v>103.83</v>
      </c>
      <c r="J324" s="7">
        <v>50.85</v>
      </c>
      <c r="K324" s="7">
        <v>301.60000000000002</v>
      </c>
      <c r="L324" s="7">
        <v>760.66</v>
      </c>
      <c r="M324" s="7">
        <v>8109.69</v>
      </c>
    </row>
    <row r="325" spans="3:13">
      <c r="C325" s="58" t="s">
        <v>1573</v>
      </c>
      <c r="D325" s="7">
        <v>1529.31</v>
      </c>
      <c r="E325" s="7">
        <v>-49430.35</v>
      </c>
      <c r="F325" s="7">
        <v>-36642.620000000003</v>
      </c>
      <c r="G325" s="7">
        <v>-13016.58</v>
      </c>
      <c r="H325" s="7">
        <v>5698.11</v>
      </c>
      <c r="I325" s="7">
        <v>-4837.03</v>
      </c>
      <c r="J325" s="7">
        <v>-1339.08</v>
      </c>
      <c r="K325" s="7">
        <v>-6024.44</v>
      </c>
      <c r="L325" s="7">
        <v>-723.52</v>
      </c>
      <c r="M325" s="7">
        <v>8712.2099999999991</v>
      </c>
    </row>
    <row r="326" spans="3:13">
      <c r="C326" s="58" t="s">
        <v>1574</v>
      </c>
      <c r="D326" s="7">
        <v>-1850.44</v>
      </c>
      <c r="E326" s="7">
        <v>-10709.05</v>
      </c>
      <c r="F326" s="7">
        <v>-35.229999999999997</v>
      </c>
      <c r="G326" s="7">
        <v>-5.68</v>
      </c>
      <c r="H326" s="7">
        <v>-6.52</v>
      </c>
      <c r="I326" s="7">
        <v>6693.01</v>
      </c>
      <c r="J326" s="7">
        <v>-2546.09</v>
      </c>
      <c r="K326" s="7">
        <v>4610.37</v>
      </c>
      <c r="L326" s="7">
        <v>-169741.75</v>
      </c>
      <c r="M326" s="7">
        <v>8776.42</v>
      </c>
    </row>
    <row r="327" spans="3:13">
      <c r="C327" s="58" t="s">
        <v>1589</v>
      </c>
      <c r="D327" s="7">
        <v>-170779.73</v>
      </c>
      <c r="E327" s="7">
        <v>7589.9</v>
      </c>
      <c r="F327" s="7">
        <v>-4731.5600000000004</v>
      </c>
      <c r="G327" s="7">
        <v>2650.83</v>
      </c>
      <c r="H327" s="7">
        <v>-80534.039999999994</v>
      </c>
      <c r="I327" s="7">
        <v>-2925.28</v>
      </c>
      <c r="J327" s="7">
        <v>17812.849999999999</v>
      </c>
      <c r="K327" s="7">
        <v>745139.08</v>
      </c>
      <c r="L327" s="7">
        <v>-308758.59000000003</v>
      </c>
      <c r="M327" s="7">
        <v>11393.23</v>
      </c>
    </row>
    <row r="328" spans="3:13">
      <c r="C328" s="58" t="s">
        <v>1298</v>
      </c>
      <c r="D328" s="7">
        <v>303.69</v>
      </c>
      <c r="E328" s="7">
        <v>-1651770.84</v>
      </c>
      <c r="F328" s="7">
        <v>0</v>
      </c>
      <c r="G328" s="7">
        <v>3124039.13</v>
      </c>
      <c r="H328" s="7">
        <v>-7510.06</v>
      </c>
      <c r="I328" s="7">
        <v>5291628.28</v>
      </c>
      <c r="J328" s="7">
        <v>19586.89</v>
      </c>
      <c r="K328" s="7">
        <v>-20488.41</v>
      </c>
      <c r="L328" s="7">
        <v>-4757934.12</v>
      </c>
      <c r="M328" s="7">
        <v>11968.32</v>
      </c>
    </row>
    <row r="329" spans="3:13">
      <c r="C329" s="58" t="s">
        <v>1561</v>
      </c>
      <c r="D329" s="7">
        <v>3915.59</v>
      </c>
      <c r="E329" s="7">
        <v>115.93</v>
      </c>
      <c r="F329" s="7">
        <v>-12648.44</v>
      </c>
      <c r="G329" s="7">
        <v>-1367.48</v>
      </c>
      <c r="H329" s="7">
        <v>-455.42</v>
      </c>
      <c r="I329" s="7">
        <v>-761</v>
      </c>
      <c r="J329" s="7">
        <v>-10.7</v>
      </c>
      <c r="K329" s="7">
        <v>550.39</v>
      </c>
      <c r="L329" s="7">
        <v>3732.24</v>
      </c>
      <c r="M329" s="7">
        <v>12162.12</v>
      </c>
    </row>
    <row r="330" spans="3:13">
      <c r="C330" s="58" t="s">
        <v>1326</v>
      </c>
      <c r="D330" s="7">
        <v>-795744.47</v>
      </c>
      <c r="E330" s="7">
        <v>-437285.51</v>
      </c>
      <c r="F330" s="7">
        <v>81721.990000000005</v>
      </c>
      <c r="G330" s="7">
        <v>-79900.649999999994</v>
      </c>
      <c r="H330" s="7">
        <v>-20982.17</v>
      </c>
      <c r="I330" s="7">
        <v>-42759.87</v>
      </c>
      <c r="J330" s="7">
        <v>-692987.19</v>
      </c>
      <c r="K330" s="7">
        <v>-6774.8</v>
      </c>
      <c r="L330" s="7">
        <v>-21288.21</v>
      </c>
      <c r="M330" s="7">
        <v>14953.77</v>
      </c>
    </row>
    <row r="331" spans="3:13">
      <c r="C331" s="58" t="s">
        <v>1594</v>
      </c>
      <c r="D331" s="7">
        <v>-163.19999999999999</v>
      </c>
      <c r="E331" s="7">
        <v>-20412.96</v>
      </c>
      <c r="F331" s="7">
        <v>0</v>
      </c>
      <c r="G331" s="7">
        <v>0</v>
      </c>
      <c r="H331" s="7">
        <v>24.79</v>
      </c>
      <c r="I331" s="7">
        <v>64.709999999999994</v>
      </c>
      <c r="J331" s="7">
        <v>83.67</v>
      </c>
      <c r="K331" s="7">
        <v>11187.41</v>
      </c>
      <c r="L331" s="7">
        <v>-29138.01</v>
      </c>
      <c r="M331" s="7">
        <v>20215.669999999998</v>
      </c>
    </row>
    <row r="332" spans="3:13">
      <c r="C332" s="58" t="s">
        <v>1325</v>
      </c>
      <c r="D332" s="7">
        <v>0</v>
      </c>
      <c r="E332" s="7">
        <v>0</v>
      </c>
      <c r="F332" s="7">
        <v>0</v>
      </c>
      <c r="G332" s="7">
        <v>0</v>
      </c>
      <c r="H332" s="7">
        <v>0</v>
      </c>
      <c r="I332" s="7">
        <v>0</v>
      </c>
      <c r="J332" s="7">
        <v>0</v>
      </c>
      <c r="K332" s="7">
        <v>0</v>
      </c>
      <c r="L332" s="7">
        <v>0</v>
      </c>
      <c r="M332" s="7">
        <v>28370.38</v>
      </c>
    </row>
    <row r="333" spans="3:13">
      <c r="C333" s="58" t="s">
        <v>1359</v>
      </c>
      <c r="D333" s="7">
        <v>-17.27</v>
      </c>
      <c r="E333" s="7">
        <v>4686.3100000000004</v>
      </c>
      <c r="F333" s="7">
        <v>-21.93</v>
      </c>
      <c r="G333" s="7">
        <v>599.54</v>
      </c>
      <c r="H333" s="7">
        <v>252389.61</v>
      </c>
      <c r="I333" s="7">
        <v>2321.91</v>
      </c>
      <c r="J333" s="7">
        <v>-68541.61</v>
      </c>
      <c r="K333" s="7">
        <v>147717.21</v>
      </c>
      <c r="L333" s="7">
        <v>4923.74</v>
      </c>
      <c r="M333" s="7">
        <v>30878.51</v>
      </c>
    </row>
    <row r="334" spans="3:13">
      <c r="C334" s="58" t="s">
        <v>1435</v>
      </c>
      <c r="D334" s="7">
        <v>-157482.01</v>
      </c>
      <c r="E334" s="7">
        <v>29199.67</v>
      </c>
      <c r="F334" s="7">
        <v>-128932.16</v>
      </c>
      <c r="G334" s="7">
        <v>-58245.79</v>
      </c>
      <c r="H334" s="7">
        <v>-36167.370000000003</v>
      </c>
      <c r="I334" s="7">
        <v>-72576.86</v>
      </c>
      <c r="J334" s="7">
        <v>-2268.11</v>
      </c>
      <c r="K334" s="7">
        <v>54489.98</v>
      </c>
      <c r="L334" s="7">
        <v>-34995.71</v>
      </c>
      <c r="M334" s="7">
        <v>37047.51</v>
      </c>
    </row>
    <row r="335" spans="3:13">
      <c r="C335" s="58" t="s">
        <v>1591</v>
      </c>
      <c r="D335" s="7">
        <v>84841.67</v>
      </c>
      <c r="E335" s="7">
        <v>25963.82</v>
      </c>
      <c r="F335" s="7">
        <v>-1703.32</v>
      </c>
      <c r="G335" s="7">
        <v>204963.18</v>
      </c>
      <c r="H335" s="7">
        <v>0</v>
      </c>
      <c r="I335" s="7">
        <v>-298668.09000000003</v>
      </c>
      <c r="J335" s="7">
        <v>-49.58</v>
      </c>
      <c r="K335" s="7">
        <v>272015.88</v>
      </c>
      <c r="L335" s="7">
        <v>-40311.339999999997</v>
      </c>
      <c r="M335" s="7">
        <v>37952.33</v>
      </c>
    </row>
    <row r="336" spans="3:13">
      <c r="C336" s="58" t="s">
        <v>1396</v>
      </c>
      <c r="D336" s="7">
        <v>-31163.82</v>
      </c>
      <c r="E336" s="7">
        <v>10485.25</v>
      </c>
      <c r="F336" s="7">
        <v>7446.38</v>
      </c>
      <c r="G336" s="7">
        <v>2378.7800000000002</v>
      </c>
      <c r="H336" s="7">
        <v>-68089.67</v>
      </c>
      <c r="I336" s="7">
        <v>1293.3599999999999</v>
      </c>
      <c r="J336" s="7">
        <v>17364.91</v>
      </c>
      <c r="K336" s="7">
        <v>148960.74</v>
      </c>
      <c r="L336" s="7">
        <v>-142690.54999999999</v>
      </c>
      <c r="M336" s="7">
        <v>51353.18</v>
      </c>
    </row>
    <row r="337" spans="3:13">
      <c r="C337" s="58" t="s">
        <v>1301</v>
      </c>
      <c r="D337" s="7">
        <v>-53.599999999999994</v>
      </c>
      <c r="E337" s="7">
        <v>197.8</v>
      </c>
      <c r="F337" s="7">
        <v>0</v>
      </c>
      <c r="G337" s="7">
        <v>-502.75</v>
      </c>
      <c r="H337" s="7">
        <v>243.68000000000006</v>
      </c>
      <c r="I337" s="7">
        <v>250.1</v>
      </c>
      <c r="J337" s="7">
        <v>22611.230000000003</v>
      </c>
      <c r="K337" s="7">
        <v>15202.099999999999</v>
      </c>
      <c r="L337" s="7">
        <v>-16799.84</v>
      </c>
      <c r="M337" s="7">
        <v>61562.28</v>
      </c>
    </row>
    <row r="338" spans="3:13">
      <c r="C338" s="58" t="s">
        <v>1500</v>
      </c>
      <c r="D338" s="7">
        <v>-2528.37</v>
      </c>
      <c r="E338" s="7">
        <v>234.81</v>
      </c>
      <c r="F338" s="7">
        <v>793</v>
      </c>
      <c r="G338" s="7">
        <v>-33077.089999999997</v>
      </c>
      <c r="H338" s="7">
        <v>-37563.660000000003</v>
      </c>
      <c r="I338" s="7">
        <v>17129.14</v>
      </c>
      <c r="J338" s="7">
        <v>-333.83</v>
      </c>
      <c r="K338" s="7">
        <v>2455.0100000000002</v>
      </c>
      <c r="L338" s="7">
        <v>-25994.400000000001</v>
      </c>
      <c r="M338" s="7">
        <v>68008.009999999995</v>
      </c>
    </row>
    <row r="339" spans="3:13">
      <c r="C339" s="58" t="s">
        <v>1437</v>
      </c>
      <c r="D339" s="7">
        <v>33757.919999999998</v>
      </c>
      <c r="E339" s="7">
        <v>187075.81</v>
      </c>
      <c r="F339" s="7">
        <v>40160.46</v>
      </c>
      <c r="G339" s="7">
        <v>107804.19</v>
      </c>
      <c r="H339" s="7">
        <v>44452.06</v>
      </c>
      <c r="I339" s="7">
        <v>5605.14</v>
      </c>
      <c r="J339" s="7">
        <v>3418.63</v>
      </c>
      <c r="K339" s="7">
        <v>-30858.77</v>
      </c>
      <c r="L339" s="7">
        <v>-10218.23</v>
      </c>
      <c r="M339" s="7">
        <v>81113.94</v>
      </c>
    </row>
    <row r="340" spans="3:13">
      <c r="C340" s="58" t="s">
        <v>1404</v>
      </c>
      <c r="D340" s="7"/>
      <c r="E340" s="7"/>
      <c r="F340" s="7"/>
      <c r="G340" s="7"/>
      <c r="H340" s="7"/>
      <c r="I340" s="7"/>
      <c r="J340" s="7"/>
      <c r="K340" s="7"/>
      <c r="L340" s="7">
        <v>-115216.48999999999</v>
      </c>
      <c r="M340" s="7">
        <v>85320.52</v>
      </c>
    </row>
    <row r="341" spans="3:13">
      <c r="C341" s="58" t="s">
        <v>1616</v>
      </c>
      <c r="D341" s="7">
        <v>284045.21999999997</v>
      </c>
      <c r="E341" s="7">
        <v>139733.79999999999</v>
      </c>
      <c r="F341" s="7">
        <v>5609.37</v>
      </c>
      <c r="G341" s="7">
        <v>179804.93</v>
      </c>
      <c r="H341" s="7">
        <v>-100108.53</v>
      </c>
      <c r="I341" s="7">
        <v>42461.66</v>
      </c>
      <c r="J341" s="7">
        <v>112869.73</v>
      </c>
      <c r="K341" s="7">
        <v>77204.11</v>
      </c>
      <c r="L341" s="7">
        <v>4715.8999999999996</v>
      </c>
      <c r="M341" s="7">
        <v>105758.65</v>
      </c>
    </row>
    <row r="342" spans="3:13">
      <c r="C342" s="58" t="s">
        <v>1529</v>
      </c>
      <c r="D342" s="7">
        <v>566.65</v>
      </c>
      <c r="E342" s="7">
        <v>351.8</v>
      </c>
      <c r="F342" s="7">
        <v>1180.53</v>
      </c>
      <c r="G342" s="7">
        <v>178.5</v>
      </c>
      <c r="H342" s="7">
        <v>62.09</v>
      </c>
      <c r="I342" s="7">
        <v>0</v>
      </c>
      <c r="J342" s="7">
        <v>0</v>
      </c>
      <c r="K342" s="7">
        <v>-110461.39</v>
      </c>
      <c r="L342" s="7">
        <v>88191.27</v>
      </c>
      <c r="M342" s="7">
        <v>110245.59</v>
      </c>
    </row>
    <row r="343" spans="3:13">
      <c r="C343" s="58" t="s">
        <v>1405</v>
      </c>
      <c r="D343" s="7">
        <v>-12856.45</v>
      </c>
      <c r="E343" s="7">
        <v>-2012.82</v>
      </c>
      <c r="F343" s="7">
        <v>18.95</v>
      </c>
      <c r="G343" s="7">
        <v>1993.87</v>
      </c>
      <c r="H343" s="7">
        <v>0</v>
      </c>
      <c r="I343" s="7">
        <v>-696224.26</v>
      </c>
      <c r="J343" s="7">
        <v>-837172.99</v>
      </c>
      <c r="K343" s="7">
        <v>-435493.87</v>
      </c>
      <c r="L343" s="7">
        <v>-88003.520000000004</v>
      </c>
      <c r="M343" s="7">
        <v>135386.60999999999</v>
      </c>
    </row>
    <row r="344" spans="3:13">
      <c r="C344" s="58" t="s">
        <v>1407</v>
      </c>
      <c r="D344" s="7">
        <v>-173205.52</v>
      </c>
      <c r="E344" s="7">
        <v>-94401.65</v>
      </c>
      <c r="F344" s="7">
        <v>-183918.51</v>
      </c>
      <c r="G344" s="7">
        <v>1292767.42</v>
      </c>
      <c r="H344" s="7">
        <v>261545.94</v>
      </c>
      <c r="I344" s="7">
        <v>-611950.1</v>
      </c>
      <c r="J344" s="7">
        <v>1415990.74</v>
      </c>
      <c r="K344" s="7">
        <v>-1167616.1100000001</v>
      </c>
      <c r="L344" s="7">
        <v>-5045313.2699999996</v>
      </c>
      <c r="M344" s="7">
        <v>144878.65</v>
      </c>
    </row>
    <row r="345" spans="3:13">
      <c r="C345" s="58" t="s">
        <v>1358</v>
      </c>
      <c r="D345" s="7">
        <v>-56894.52</v>
      </c>
      <c r="E345" s="7">
        <v>-157388.35999999999</v>
      </c>
      <c r="F345" s="7">
        <v>-171926.45</v>
      </c>
      <c r="G345" s="7">
        <v>-459.85</v>
      </c>
      <c r="H345" s="7">
        <v>-100.31</v>
      </c>
      <c r="I345" s="7">
        <v>-1479.9</v>
      </c>
      <c r="J345" s="7">
        <v>-577.36</v>
      </c>
      <c r="K345" s="7">
        <v>-0.03</v>
      </c>
      <c r="L345" s="7">
        <v>33.47</v>
      </c>
      <c r="M345" s="7">
        <v>161116.25</v>
      </c>
    </row>
    <row r="346" spans="3:13">
      <c r="C346" s="58" t="s">
        <v>1411</v>
      </c>
      <c r="D346" s="7">
        <v>-6962.42</v>
      </c>
      <c r="E346" s="7">
        <v>-403822.97</v>
      </c>
      <c r="F346" s="7">
        <v>117453.75999999999</v>
      </c>
      <c r="G346" s="7">
        <v>-76898.260000000009</v>
      </c>
      <c r="H346" s="7">
        <v>-109833.72</v>
      </c>
      <c r="I346" s="7">
        <v>-461608.24</v>
      </c>
      <c r="J346" s="7">
        <v>-93703.22</v>
      </c>
      <c r="K346" s="7">
        <v>-5482181.7700000005</v>
      </c>
      <c r="L346" s="7">
        <v>177179.03999999998</v>
      </c>
      <c r="M346" s="7">
        <v>177957.75999999998</v>
      </c>
    </row>
    <row r="347" spans="3:13">
      <c r="C347" s="58" t="s">
        <v>1403</v>
      </c>
      <c r="D347" s="7"/>
      <c r="E347" s="7"/>
      <c r="F347" s="7"/>
      <c r="G347" s="7"/>
      <c r="H347" s="7"/>
      <c r="I347" s="7"/>
      <c r="J347" s="7"/>
      <c r="K347" s="7"/>
      <c r="L347" s="7">
        <v>1437.46</v>
      </c>
      <c r="M347" s="7">
        <v>188951.11</v>
      </c>
    </row>
    <row r="348" spans="3:13">
      <c r="C348" s="58" t="s">
        <v>1380</v>
      </c>
      <c r="D348" s="7">
        <v>-247788.54</v>
      </c>
      <c r="E348" s="7">
        <v>104717.69</v>
      </c>
      <c r="F348" s="7">
        <v>-75501.8</v>
      </c>
      <c r="G348" s="7">
        <v>-25581.9</v>
      </c>
      <c r="H348" s="7">
        <v>29998.54</v>
      </c>
      <c r="I348" s="7">
        <v>149294.39000000001</v>
      </c>
      <c r="J348" s="7">
        <v>-57037.94</v>
      </c>
      <c r="K348" s="7">
        <v>905409.38</v>
      </c>
      <c r="L348" s="7">
        <v>-127901.57</v>
      </c>
      <c r="M348" s="7">
        <v>192115.18</v>
      </c>
    </row>
    <row r="349" spans="3:13">
      <c r="C349" s="58" t="s">
        <v>1592</v>
      </c>
      <c r="D349" s="7">
        <v>100157.2</v>
      </c>
      <c r="E349" s="7">
        <v>273986.48</v>
      </c>
      <c r="F349" s="7">
        <v>2222.9100000000003</v>
      </c>
      <c r="G349" s="7">
        <v>73319.25</v>
      </c>
      <c r="H349" s="7">
        <v>-42067.860000000008</v>
      </c>
      <c r="I349" s="7">
        <v>-127617.29</v>
      </c>
      <c r="J349" s="7">
        <v>634803.25</v>
      </c>
      <c r="K349" s="7">
        <v>97631.739999999991</v>
      </c>
      <c r="L349" s="7">
        <v>-85528.65</v>
      </c>
      <c r="M349" s="7">
        <v>222560.98</v>
      </c>
    </row>
    <row r="350" spans="3:13">
      <c r="C350" s="58" t="s">
        <v>1491</v>
      </c>
      <c r="D350" s="7">
        <v>-3496928.1</v>
      </c>
      <c r="E350" s="7">
        <v>1352817.45</v>
      </c>
      <c r="F350" s="7">
        <v>188519.13</v>
      </c>
      <c r="G350" s="7">
        <v>60499</v>
      </c>
      <c r="H350" s="7">
        <v>7489.97</v>
      </c>
      <c r="I350" s="7">
        <v>11091.21</v>
      </c>
      <c r="J350" s="7">
        <v>-157.5</v>
      </c>
      <c r="K350" s="7">
        <v>193.52</v>
      </c>
      <c r="L350" s="7">
        <v>1443832.53</v>
      </c>
      <c r="M350" s="7">
        <v>229274.06</v>
      </c>
    </row>
    <row r="351" spans="3:13">
      <c r="C351" s="58" t="s">
        <v>1382</v>
      </c>
      <c r="D351" s="7">
        <v>-5436689.8899999997</v>
      </c>
      <c r="E351" s="7">
        <v>-1340062.96</v>
      </c>
      <c r="F351" s="7">
        <v>-9281155.8300000001</v>
      </c>
      <c r="G351" s="7">
        <v>13085.630000000001</v>
      </c>
      <c r="H351" s="7">
        <v>5675808.6299999999</v>
      </c>
      <c r="I351" s="7">
        <v>-143260.19</v>
      </c>
      <c r="J351" s="7">
        <v>-65918858.289999999</v>
      </c>
      <c r="K351" s="7">
        <v>175357.68</v>
      </c>
      <c r="L351" s="7">
        <v>85985802.950000003</v>
      </c>
      <c r="M351" s="7">
        <v>232714.11000000002</v>
      </c>
    </row>
    <row r="352" spans="3:13">
      <c r="C352" s="58" t="s">
        <v>1309</v>
      </c>
      <c r="D352" s="7">
        <v>-30724393.330000002</v>
      </c>
      <c r="E352" s="7">
        <v>37041261.989999995</v>
      </c>
      <c r="F352" s="7">
        <v>-48050030.56000001</v>
      </c>
      <c r="G352" s="7">
        <v>-980557372.39999998</v>
      </c>
      <c r="H352" s="7">
        <v>-43353634.649999999</v>
      </c>
      <c r="I352" s="7">
        <v>-15757640.1</v>
      </c>
      <c r="J352" s="7">
        <v>-122310100.85000001</v>
      </c>
      <c r="K352" s="7">
        <v>-15398874.66</v>
      </c>
      <c r="L352" s="7">
        <v>4141901.8900000006</v>
      </c>
      <c r="M352" s="7">
        <v>337274.83000000007</v>
      </c>
    </row>
    <row r="353" spans="3:13">
      <c r="C353" s="58" t="s">
        <v>1409</v>
      </c>
      <c r="D353" s="7"/>
      <c r="E353" s="7"/>
      <c r="F353" s="7"/>
      <c r="G353" s="7"/>
      <c r="H353" s="7"/>
      <c r="I353" s="7"/>
      <c r="J353" s="7"/>
      <c r="K353" s="7"/>
      <c r="L353" s="7">
        <v>-45715705.199999988</v>
      </c>
      <c r="M353" s="7">
        <v>365953.85</v>
      </c>
    </row>
    <row r="354" spans="3:13">
      <c r="C354" s="58" t="s">
        <v>1339</v>
      </c>
      <c r="D354" s="7"/>
      <c r="E354" s="7"/>
      <c r="F354" s="7"/>
      <c r="G354" s="7"/>
      <c r="H354" s="7"/>
      <c r="I354" s="7"/>
      <c r="J354" s="7"/>
      <c r="K354" s="7">
        <v>1303201.72</v>
      </c>
      <c r="L354" s="7">
        <v>452543.48</v>
      </c>
      <c r="M354" s="7">
        <v>410015.74</v>
      </c>
    </row>
    <row r="355" spans="3:13">
      <c r="C355" s="58" t="s">
        <v>1610</v>
      </c>
      <c r="D355" s="7">
        <v>0</v>
      </c>
      <c r="E355" s="7">
        <v>7086.65</v>
      </c>
      <c r="F355" s="7">
        <v>4647.26</v>
      </c>
      <c r="G355" s="7">
        <v>7169.23</v>
      </c>
      <c r="H355" s="7">
        <v>2507.1</v>
      </c>
      <c r="I355" s="7">
        <v>0</v>
      </c>
      <c r="J355" s="7">
        <v>0</v>
      </c>
      <c r="K355" s="7">
        <v>0</v>
      </c>
      <c r="L355" s="7">
        <v>0</v>
      </c>
      <c r="M355" s="7">
        <v>458624.58</v>
      </c>
    </row>
    <row r="356" spans="3:13">
      <c r="C356" s="58" t="s">
        <v>1400</v>
      </c>
      <c r="D356" s="7">
        <v>19.239999999999998</v>
      </c>
      <c r="E356" s="7">
        <v>0</v>
      </c>
      <c r="F356" s="7">
        <v>0</v>
      </c>
      <c r="G356" s="7">
        <v>0</v>
      </c>
      <c r="H356" s="7">
        <v>71.349999999999994</v>
      </c>
      <c r="I356" s="7">
        <v>0</v>
      </c>
      <c r="J356" s="7">
        <v>0</v>
      </c>
      <c r="K356" s="7">
        <v>0</v>
      </c>
      <c r="L356" s="7">
        <v>0</v>
      </c>
      <c r="M356" s="7">
        <v>470970.55</v>
      </c>
    </row>
    <row r="357" spans="3:13">
      <c r="C357" s="58" t="s">
        <v>1385</v>
      </c>
      <c r="D357" s="7">
        <v>-7588344.5800000001</v>
      </c>
      <c r="E357" s="7">
        <v>-11401600.609999999</v>
      </c>
      <c r="F357" s="7">
        <v>-6243777.8900000006</v>
      </c>
      <c r="G357" s="7">
        <v>-1987066.7400000002</v>
      </c>
      <c r="H357" s="7">
        <v>-700569.23</v>
      </c>
      <c r="I357" s="7">
        <v>-3822516.33</v>
      </c>
      <c r="J357" s="7">
        <v>-12354745.17</v>
      </c>
      <c r="K357" s="7">
        <v>13527905.07</v>
      </c>
      <c r="L357" s="7">
        <v>-5797013.8100000005</v>
      </c>
      <c r="M357" s="7">
        <v>562520.48</v>
      </c>
    </row>
    <row r="358" spans="3:13">
      <c r="C358" s="58" t="s">
        <v>1490</v>
      </c>
      <c r="D358" s="7">
        <v>1365279.7700000003</v>
      </c>
      <c r="E358" s="7">
        <v>-4250537.0599999996</v>
      </c>
      <c r="F358" s="7">
        <v>6164537.1800000006</v>
      </c>
      <c r="G358" s="7">
        <v>418327.39999999997</v>
      </c>
      <c r="H358" s="7">
        <v>915075.51</v>
      </c>
      <c r="I358" s="7">
        <v>1392229.4699999997</v>
      </c>
      <c r="J358" s="7">
        <v>10808824.68</v>
      </c>
      <c r="K358" s="7">
        <v>7352293.2000000011</v>
      </c>
      <c r="L358" s="7">
        <v>-318463.99</v>
      </c>
      <c r="M358" s="7">
        <v>689270.81</v>
      </c>
    </row>
    <row r="359" spans="3:13">
      <c r="C359" s="58" t="s">
        <v>1319</v>
      </c>
      <c r="D359" s="7">
        <v>-135675.94</v>
      </c>
      <c r="E359" s="7">
        <v>-1654372.51</v>
      </c>
      <c r="F359" s="7">
        <v>-342546.96</v>
      </c>
      <c r="G359" s="7">
        <v>-226670.97999999998</v>
      </c>
      <c r="H359" s="7">
        <v>147417.99</v>
      </c>
      <c r="I359" s="7">
        <v>-49906.49</v>
      </c>
      <c r="J359" s="7">
        <v>-1267993.1600000001</v>
      </c>
      <c r="K359" s="7">
        <v>-2892253.9</v>
      </c>
      <c r="L359" s="7">
        <v>267846.56</v>
      </c>
      <c r="M359" s="7">
        <v>737167.01</v>
      </c>
    </row>
    <row r="360" spans="3:13">
      <c r="C360" s="58" t="s">
        <v>1387</v>
      </c>
      <c r="D360" s="7">
        <v>106968.25</v>
      </c>
      <c r="E360" s="7">
        <v>-437735.3000000001</v>
      </c>
      <c r="F360" s="7">
        <v>-896575.3</v>
      </c>
      <c r="G360" s="7">
        <v>568585.7699999999</v>
      </c>
      <c r="H360" s="7">
        <v>182070.20000000004</v>
      </c>
      <c r="I360" s="7">
        <v>-446729.66</v>
      </c>
      <c r="J360" s="7">
        <v>-381231.07</v>
      </c>
      <c r="K360" s="7">
        <v>-1205887.0799999998</v>
      </c>
      <c r="L360" s="7">
        <v>-194567.77</v>
      </c>
      <c r="M360" s="7">
        <v>748830.16</v>
      </c>
    </row>
    <row r="361" spans="3:13">
      <c r="C361" s="58" t="s">
        <v>1356</v>
      </c>
      <c r="D361" s="7">
        <v>172392.02</v>
      </c>
      <c r="E361" s="7">
        <v>258324.57</v>
      </c>
      <c r="F361" s="7">
        <v>-2458839.0700000003</v>
      </c>
      <c r="G361" s="7">
        <v>-183938.17</v>
      </c>
      <c r="H361" s="7">
        <v>2997572.18</v>
      </c>
      <c r="I361" s="7">
        <v>-1693176.6799999997</v>
      </c>
      <c r="J361" s="7">
        <v>-581063.09</v>
      </c>
      <c r="K361" s="7">
        <v>1647640.17</v>
      </c>
      <c r="L361" s="7">
        <v>4701290.4899999993</v>
      </c>
      <c r="M361" s="7">
        <v>1084357.9900000002</v>
      </c>
    </row>
    <row r="362" spans="3:13">
      <c r="C362" s="58" t="s">
        <v>1428</v>
      </c>
      <c r="D362" s="7">
        <v>0</v>
      </c>
      <c r="E362" s="7">
        <v>0</v>
      </c>
      <c r="F362" s="7">
        <v>-3619339.1</v>
      </c>
      <c r="G362" s="7">
        <v>0</v>
      </c>
      <c r="H362" s="7">
        <v>1452.27</v>
      </c>
      <c r="I362" s="7">
        <v>735316.3</v>
      </c>
      <c r="J362" s="7">
        <v>-275.5</v>
      </c>
      <c r="K362" s="7">
        <v>72085.83</v>
      </c>
      <c r="L362" s="7">
        <v>300000</v>
      </c>
      <c r="M362" s="7">
        <v>2488893.38</v>
      </c>
    </row>
    <row r="363" spans="3:13">
      <c r="C363" s="58" t="s">
        <v>1412</v>
      </c>
      <c r="D363" s="7">
        <v>-9940084.2299999986</v>
      </c>
      <c r="E363" s="7">
        <v>-5520499.8199999994</v>
      </c>
      <c r="F363" s="7">
        <v>10568613.67</v>
      </c>
      <c r="G363" s="7">
        <v>-12442418.34</v>
      </c>
      <c r="H363" s="7">
        <v>-34968020.479999997</v>
      </c>
      <c r="I363" s="7">
        <v>-1079197.95</v>
      </c>
      <c r="J363" s="7">
        <v>-486952.82000000007</v>
      </c>
      <c r="K363" s="7">
        <v>-961848.66</v>
      </c>
      <c r="L363" s="7">
        <v>-272573.8</v>
      </c>
      <c r="M363" s="7">
        <v>4337270.43</v>
      </c>
    </row>
    <row r="364" spans="3:13">
      <c r="C364" s="58" t="s">
        <v>1406</v>
      </c>
      <c r="D364" s="7">
        <v>-231085605.52000001</v>
      </c>
      <c r="E364" s="7">
        <v>195563389.90000001</v>
      </c>
      <c r="F364" s="7">
        <v>-1711533339.6800001</v>
      </c>
      <c r="G364" s="7">
        <v>-650636719.76999998</v>
      </c>
      <c r="H364" s="7">
        <v>-107867076.24000001</v>
      </c>
      <c r="I364" s="7">
        <v>-336327469.88</v>
      </c>
      <c r="J364" s="7">
        <v>-4010242329.0599999</v>
      </c>
      <c r="K364" s="7">
        <v>-307418059.68000001</v>
      </c>
      <c r="L364" s="7">
        <v>-18677215</v>
      </c>
      <c r="M364" s="7">
        <v>5922851.4700000007</v>
      </c>
    </row>
    <row r="365" spans="3:13">
      <c r="C365" s="58" t="s">
        <v>1402</v>
      </c>
      <c r="D365" s="7">
        <v>-63195605.009999998</v>
      </c>
      <c r="E365" s="7">
        <v>-60109081.229999997</v>
      </c>
      <c r="F365" s="7">
        <v>-9040097.0099999998</v>
      </c>
      <c r="G365" s="7">
        <v>-6705872.9400000004</v>
      </c>
      <c r="H365" s="7">
        <v>-10036421.719999999</v>
      </c>
      <c r="I365" s="7">
        <v>-34457009.159999996</v>
      </c>
      <c r="J365" s="7">
        <v>-115384020.14</v>
      </c>
      <c r="K365" s="7">
        <v>-10745515.890000001</v>
      </c>
      <c r="L365" s="7">
        <v>-3670809.8</v>
      </c>
      <c r="M365" s="7">
        <v>7618299.1399999997</v>
      </c>
    </row>
    <row r="366" spans="3:13">
      <c r="C366" s="58" t="s">
        <v>1373</v>
      </c>
      <c r="D366" s="7">
        <v>-22887053.599999998</v>
      </c>
      <c r="E366" s="7">
        <v>7403150.4900000002</v>
      </c>
      <c r="F366" s="7">
        <v>567522.58999999985</v>
      </c>
      <c r="G366" s="7">
        <v>-1408604.59</v>
      </c>
      <c r="H366" s="7">
        <v>-897840.81</v>
      </c>
      <c r="I366" s="7">
        <v>-5000393.32</v>
      </c>
      <c r="J366" s="7">
        <v>94645.669999999664</v>
      </c>
      <c r="K366" s="7">
        <v>101325735.86</v>
      </c>
      <c r="L366" s="7">
        <v>-6828279.8999999994</v>
      </c>
      <c r="M366" s="7">
        <v>9895082.1300000008</v>
      </c>
    </row>
    <row r="367" spans="3:13">
      <c r="C367" s="58" t="s">
        <v>1447</v>
      </c>
      <c r="D367" s="7">
        <v>-8376553.1200000001</v>
      </c>
      <c r="E367" s="7">
        <v>1153842.6399999999</v>
      </c>
      <c r="F367" s="7">
        <v>42993347.330000006</v>
      </c>
      <c r="G367" s="7">
        <v>-7115866.79</v>
      </c>
      <c r="H367" s="7">
        <v>-4325693.24</v>
      </c>
      <c r="I367" s="7">
        <v>-3616569.63</v>
      </c>
      <c r="J367" s="7">
        <v>652723.69999999995</v>
      </c>
      <c r="K367" s="7">
        <v>-16343092.279999999</v>
      </c>
      <c r="L367" s="7">
        <v>-2780488.08</v>
      </c>
      <c r="M367" s="7">
        <v>11464760.369999999</v>
      </c>
    </row>
    <row r="368" spans="3:13">
      <c r="C368" s="58" t="s">
        <v>1410</v>
      </c>
      <c r="D368" s="7"/>
      <c r="E368" s="7"/>
      <c r="F368" s="7"/>
      <c r="G368" s="7"/>
      <c r="H368" s="7"/>
      <c r="I368" s="7"/>
      <c r="J368" s="7"/>
      <c r="K368" s="7"/>
      <c r="L368" s="7">
        <v>-97607782.120000005</v>
      </c>
      <c r="M368" s="7">
        <v>11659536.74</v>
      </c>
    </row>
    <row r="369" spans="3:13">
      <c r="C369" s="58" t="s">
        <v>985</v>
      </c>
      <c r="D369" s="7"/>
      <c r="E369" s="7"/>
      <c r="F369" s="7"/>
      <c r="G369" s="7"/>
      <c r="H369" s="7"/>
      <c r="I369" s="7"/>
      <c r="J369" s="7"/>
      <c r="K369" s="7"/>
      <c r="L369" s="7">
        <v>-564908347.39999998</v>
      </c>
      <c r="M369" s="7">
        <v>15731085.210000001</v>
      </c>
    </row>
    <row r="370" spans="3:13">
      <c r="C370" s="58" t="s">
        <v>1614</v>
      </c>
      <c r="D370" s="7">
        <v>-60760.12</v>
      </c>
      <c r="E370" s="7">
        <v>-3615.56</v>
      </c>
      <c r="F370" s="7">
        <v>18508408.82</v>
      </c>
      <c r="G370" s="7">
        <v>-1654689.13</v>
      </c>
      <c r="H370" s="7">
        <v>-53641389.850000001</v>
      </c>
      <c r="I370" s="7">
        <v>-8989282.0600000005</v>
      </c>
      <c r="J370" s="7">
        <v>856929.41999999993</v>
      </c>
      <c r="K370" s="7">
        <v>125091.8</v>
      </c>
      <c r="L370" s="7">
        <v>-8135128.75</v>
      </c>
      <c r="M370" s="7">
        <v>16902315.739999998</v>
      </c>
    </row>
    <row r="371" spans="3:13">
      <c r="C371" s="58" t="s">
        <v>1417</v>
      </c>
      <c r="D371" s="7">
        <v>1573840.23</v>
      </c>
      <c r="E371" s="7">
        <v>-12251202.050000001</v>
      </c>
      <c r="F371" s="7">
        <v>-7294361.4100000001</v>
      </c>
      <c r="G371" s="7">
        <v>-16273339.59</v>
      </c>
      <c r="H371" s="7">
        <v>-12339209.93</v>
      </c>
      <c r="I371" s="7">
        <v>-18975205.34</v>
      </c>
      <c r="J371" s="7">
        <v>-70744072.040000007</v>
      </c>
      <c r="K371" s="7">
        <v>-14438665.560000001</v>
      </c>
      <c r="L371" s="7">
        <v>-13998741.199999996</v>
      </c>
      <c r="M371" s="7">
        <v>18188891.420000002</v>
      </c>
    </row>
  </sheetData>
  <sortState ref="C28:M1121">
    <sortCondition ref="M28:M1121"/>
  </sortState>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T31"/>
  <sheetViews>
    <sheetView workbookViewId="0">
      <selection activeCell="I13" sqref="I13"/>
    </sheetView>
  </sheetViews>
  <sheetFormatPr defaultRowHeight="15"/>
  <cols>
    <col min="1" max="1" width="8" customWidth="1"/>
    <col min="2" max="2" width="16" bestFit="1" customWidth="1"/>
    <col min="3" max="3" width="16.7109375" bestFit="1" customWidth="1"/>
    <col min="4" max="4" width="16" bestFit="1" customWidth="1"/>
    <col min="5" max="5" width="13.140625" bestFit="1" customWidth="1"/>
    <col min="6" max="6" width="16" bestFit="1" customWidth="1"/>
    <col min="7" max="7" width="14.85546875" bestFit="1" customWidth="1"/>
    <col min="8" max="8" width="16" bestFit="1" customWidth="1"/>
    <col min="9" max="9" width="13.140625" bestFit="1" customWidth="1"/>
    <col min="10" max="10" width="16" bestFit="1" customWidth="1"/>
    <col min="11" max="11" width="15.85546875" customWidth="1"/>
  </cols>
  <sheetData>
    <row r="1" spans="1:20" ht="18.75">
      <c r="A1" s="186" t="s">
        <v>38</v>
      </c>
      <c r="B1" s="188" t="s">
        <v>39</v>
      </c>
      <c r="C1" s="188"/>
      <c r="D1" s="188"/>
      <c r="E1" s="188"/>
      <c r="F1" s="189"/>
      <c r="G1" s="190" t="s">
        <v>40</v>
      </c>
      <c r="H1" s="188"/>
      <c r="I1" s="188"/>
      <c r="J1" s="189"/>
      <c r="K1" s="191" t="s">
        <v>55</v>
      </c>
    </row>
    <row r="2" spans="1:20" ht="47.25">
      <c r="A2" s="187"/>
      <c r="B2" s="49" t="s">
        <v>41</v>
      </c>
      <c r="C2" s="49" t="s">
        <v>56</v>
      </c>
      <c r="D2" s="49" t="s">
        <v>59</v>
      </c>
      <c r="E2" s="49" t="s">
        <v>60</v>
      </c>
      <c r="F2" s="50" t="s">
        <v>61</v>
      </c>
      <c r="G2" s="51" t="s">
        <v>41</v>
      </c>
      <c r="H2" s="49" t="s">
        <v>1</v>
      </c>
      <c r="I2" s="49" t="s">
        <v>57</v>
      </c>
      <c r="J2" s="50" t="s">
        <v>58</v>
      </c>
      <c r="K2" s="192"/>
    </row>
    <row r="3" spans="1:20" ht="18" customHeight="1">
      <c r="A3" s="42">
        <v>2011</v>
      </c>
      <c r="B3" s="43">
        <v>72270084124.139999</v>
      </c>
      <c r="C3" s="43">
        <v>-50550907310.459999</v>
      </c>
      <c r="D3" s="43">
        <v>21719176813.679996</v>
      </c>
      <c r="E3" s="43">
        <v>397937861.79999995</v>
      </c>
      <c r="F3" s="44">
        <v>21321238951.879997</v>
      </c>
      <c r="G3" s="45">
        <v>4404000000</v>
      </c>
      <c r="H3" s="43">
        <v>18096189417.710003</v>
      </c>
      <c r="I3" s="43">
        <v>644856554.95000005</v>
      </c>
      <c r="J3" s="44">
        <v>17451332862.759998</v>
      </c>
      <c r="K3" s="39">
        <v>38772571814.639999</v>
      </c>
      <c r="M3" s="32">
        <f>E3/D3*100</f>
        <v>1.8321958756252477</v>
      </c>
      <c r="N3" s="53">
        <f>C3/$B3*100</f>
        <v>-69.947209724604079</v>
      </c>
      <c r="O3" s="53">
        <f>D3/$B3*100</f>
        <v>30.052790275395918</v>
      </c>
      <c r="P3" s="53">
        <f>E3/$B3*100</f>
        <v>0.55062598393610951</v>
      </c>
      <c r="Q3" s="53">
        <f>F3/$B3*100</f>
        <v>29.50216429145981</v>
      </c>
      <c r="R3" s="53">
        <f>H3/G3*100</f>
        <v>410.90348359922803</v>
      </c>
      <c r="S3" s="53">
        <f>I3/$H3*100</f>
        <v>3.5634936177165852</v>
      </c>
      <c r="T3" s="53">
        <f>J3/$H3*100</f>
        <v>96.436506382283397</v>
      </c>
    </row>
    <row r="4" spans="1:20" ht="18" customHeight="1">
      <c r="A4" s="42">
        <v>2012</v>
      </c>
      <c r="B4" s="43">
        <v>38772571814.639999</v>
      </c>
      <c r="C4" s="43">
        <v>-13274823331.91</v>
      </c>
      <c r="D4" s="43">
        <v>25497748482.73</v>
      </c>
      <c r="E4" s="43">
        <v>456789464.56000006</v>
      </c>
      <c r="F4" s="44">
        <v>25040959018.169998</v>
      </c>
      <c r="G4" s="45">
        <v>4628000000</v>
      </c>
      <c r="H4" s="43">
        <v>20916818060.059998</v>
      </c>
      <c r="I4" s="43">
        <v>602183832.28999996</v>
      </c>
      <c r="J4" s="44">
        <v>20314634227.77</v>
      </c>
      <c r="K4" s="39">
        <v>45355593245.939995</v>
      </c>
      <c r="M4" s="32">
        <f t="shared" ref="M4:M9" si="0">E4/D4*100</f>
        <v>1.7914894127588965</v>
      </c>
      <c r="N4" s="53">
        <f t="shared" ref="N4:N9" si="1">C4/$B4*100</f>
        <v>-34.237665211822772</v>
      </c>
      <c r="O4" s="53">
        <f t="shared" ref="O4:O9" si="2">D4/$B4*100</f>
        <v>65.762334788177242</v>
      </c>
      <c r="P4" s="53">
        <f t="shared" ref="P4:P9" si="3">E4/$B4*100</f>
        <v>1.1781252653132557</v>
      </c>
      <c r="Q4" s="53">
        <f t="shared" ref="Q4:Q9" si="4">F4/$B4*100</f>
        <v>64.584209522863972</v>
      </c>
      <c r="R4" s="53">
        <f t="shared" ref="R4:R9" si="5">H4/G4*100</f>
        <v>451.96236084831457</v>
      </c>
      <c r="S4" s="53">
        <f t="shared" ref="S4:S9" si="6">I4/$H4*100</f>
        <v>2.8789456912657809</v>
      </c>
      <c r="T4" s="53">
        <f t="shared" ref="T4:T9" si="7">J4/$H4*100</f>
        <v>97.12105430873423</v>
      </c>
    </row>
    <row r="5" spans="1:20" ht="18" customHeight="1">
      <c r="A5" s="42">
        <v>2013</v>
      </c>
      <c r="B5" s="43">
        <v>45355593245.939995</v>
      </c>
      <c r="C5" s="43">
        <v>-16505349211.449999</v>
      </c>
      <c r="D5" s="43">
        <v>28850244034.490002</v>
      </c>
      <c r="E5" s="43">
        <v>450540130.16000003</v>
      </c>
      <c r="F5" s="44">
        <v>28399703904.330002</v>
      </c>
      <c r="G5" s="45">
        <v>4628000000</v>
      </c>
      <c r="H5" s="43">
        <v>18948254140.630001</v>
      </c>
      <c r="I5" s="43">
        <v>657212384.8499999</v>
      </c>
      <c r="J5" s="44">
        <v>18291041755.779999</v>
      </c>
      <c r="K5" s="39">
        <v>46690745660.110001</v>
      </c>
      <c r="M5" s="32">
        <f t="shared" si="0"/>
        <v>1.5616510197327502</v>
      </c>
      <c r="N5" s="53">
        <f t="shared" si="1"/>
        <v>-36.39098957861713</v>
      </c>
      <c r="O5" s="53">
        <f t="shared" si="2"/>
        <v>63.609010421382884</v>
      </c>
      <c r="P5" s="53">
        <f t="shared" si="3"/>
        <v>0.99335075988743715</v>
      </c>
      <c r="Q5" s="53">
        <f t="shared" si="4"/>
        <v>62.615659661495449</v>
      </c>
      <c r="R5" s="53">
        <f t="shared" si="5"/>
        <v>409.42640753305966</v>
      </c>
      <c r="S5" s="53">
        <f t="shared" si="6"/>
        <v>3.468458782388637</v>
      </c>
      <c r="T5" s="53">
        <f t="shared" si="7"/>
        <v>96.531541217611348</v>
      </c>
    </row>
    <row r="6" spans="1:20" ht="18" customHeight="1">
      <c r="A6" s="42">
        <v>2014</v>
      </c>
      <c r="B6" s="43">
        <v>46690745660.110001</v>
      </c>
      <c r="C6" s="43">
        <v>-32245279298.849998</v>
      </c>
      <c r="D6" s="43">
        <v>14445466361.26</v>
      </c>
      <c r="E6" s="43">
        <v>467576346.52000004</v>
      </c>
      <c r="F6" s="44">
        <v>13977890014.74</v>
      </c>
      <c r="G6" s="45">
        <v>4628000000</v>
      </c>
      <c r="H6" s="43">
        <v>18539453863.550003</v>
      </c>
      <c r="I6" s="43">
        <v>734072506.75999999</v>
      </c>
      <c r="J6" s="44">
        <v>17805381356.790001</v>
      </c>
      <c r="K6" s="39">
        <v>31783271371.529999</v>
      </c>
      <c r="M6" s="32">
        <f t="shared" si="0"/>
        <v>3.2368380142710458</v>
      </c>
      <c r="N6" s="53">
        <f t="shared" si="1"/>
        <v>-69.061392879828404</v>
      </c>
      <c r="O6" s="53">
        <f t="shared" si="2"/>
        <v>30.938607120171589</v>
      </c>
      <c r="P6" s="53">
        <f t="shared" si="3"/>
        <v>1.0014325963516824</v>
      </c>
      <c r="Q6" s="53">
        <f t="shared" si="4"/>
        <v>29.937174523819905</v>
      </c>
      <c r="R6" s="53">
        <f t="shared" si="5"/>
        <v>400.59321226339677</v>
      </c>
      <c r="S6" s="53">
        <f t="shared" si="6"/>
        <v>3.9595152703135619</v>
      </c>
      <c r="T6" s="53">
        <f t="shared" si="7"/>
        <v>96.040484729686426</v>
      </c>
    </row>
    <row r="7" spans="1:20" ht="18" customHeight="1">
      <c r="A7" s="42">
        <v>2015</v>
      </c>
      <c r="B7" s="43">
        <v>31783271371.529999</v>
      </c>
      <c r="C7" s="43">
        <v>-16305598324.25</v>
      </c>
      <c r="D7" s="43">
        <v>15477673047.280001</v>
      </c>
      <c r="E7" s="43">
        <v>485400717.34999996</v>
      </c>
      <c r="F7" s="44">
        <v>14992272329.93</v>
      </c>
      <c r="G7" s="45">
        <v>5417000000</v>
      </c>
      <c r="H7" s="43">
        <v>18725157799.639999</v>
      </c>
      <c r="I7" s="43">
        <v>910236611.59000003</v>
      </c>
      <c r="J7" s="44">
        <v>17814921188.049999</v>
      </c>
      <c r="K7" s="39">
        <v>32807193517.98</v>
      </c>
      <c r="M7" s="32">
        <f t="shared" si="0"/>
        <v>3.1361349724033794</v>
      </c>
      <c r="N7" s="53">
        <f t="shared" si="1"/>
        <v>-51.302454469352732</v>
      </c>
      <c r="O7" s="53">
        <f t="shared" si="2"/>
        <v>48.697545530647275</v>
      </c>
      <c r="P7" s="53">
        <f t="shared" si="3"/>
        <v>1.5272207560886879</v>
      </c>
      <c r="Q7" s="53">
        <f t="shared" si="4"/>
        <v>47.17032477455858</v>
      </c>
      <c r="R7" s="53">
        <f t="shared" si="5"/>
        <v>345.67394867343546</v>
      </c>
      <c r="S7" s="53">
        <f t="shared" si="6"/>
        <v>4.8610357324064841</v>
      </c>
      <c r="T7" s="53">
        <f t="shared" si="7"/>
        <v>95.138964267593522</v>
      </c>
    </row>
    <row r="8" spans="1:20" ht="18" customHeight="1">
      <c r="A8" s="42">
        <v>2016</v>
      </c>
      <c r="B8" s="43">
        <v>32807193517.98</v>
      </c>
      <c r="C8" s="43">
        <v>-16388907008.680002</v>
      </c>
      <c r="D8" s="43">
        <v>16418286509.300001</v>
      </c>
      <c r="E8" s="43">
        <v>537177596.63999999</v>
      </c>
      <c r="F8" s="44">
        <v>15881108912.660004</v>
      </c>
      <c r="G8" s="45">
        <v>5400500000</v>
      </c>
      <c r="H8" s="43">
        <v>16055610604.040001</v>
      </c>
      <c r="I8" s="43">
        <v>813101607.46000004</v>
      </c>
      <c r="J8" s="44">
        <v>15242508996.58</v>
      </c>
      <c r="K8" s="39">
        <v>31123617909.240002</v>
      </c>
      <c r="M8" s="32">
        <f t="shared" si="0"/>
        <v>3.271824963803136</v>
      </c>
      <c r="N8" s="53">
        <f t="shared" si="1"/>
        <v>-49.955223995914352</v>
      </c>
      <c r="O8" s="53">
        <f t="shared" si="2"/>
        <v>50.044776004085655</v>
      </c>
      <c r="P8" s="53">
        <f t="shared" si="3"/>
        <v>1.6373774743810365</v>
      </c>
      <c r="Q8" s="53">
        <f t="shared" si="4"/>
        <v>48.407398529704629</v>
      </c>
      <c r="R8" s="53">
        <f t="shared" si="5"/>
        <v>297.29859464938431</v>
      </c>
      <c r="S8" s="53">
        <f t="shared" si="6"/>
        <v>5.0642833057710241</v>
      </c>
      <c r="T8" s="53">
        <f t="shared" si="7"/>
        <v>94.935716694228972</v>
      </c>
    </row>
    <row r="9" spans="1:20" ht="18" customHeight="1">
      <c r="A9" s="88">
        <v>2017</v>
      </c>
      <c r="B9" s="43">
        <v>31123617909.240002</v>
      </c>
      <c r="C9" s="43">
        <v>-16906062316.230001</v>
      </c>
      <c r="D9" s="43">
        <v>14217555593.01</v>
      </c>
      <c r="E9" s="43">
        <v>329818298.31</v>
      </c>
      <c r="F9" s="44">
        <v>13887737294.700001</v>
      </c>
      <c r="G9" s="43">
        <v>5494800000</v>
      </c>
      <c r="H9" s="43">
        <v>15534983954.610001</v>
      </c>
      <c r="I9" s="43">
        <v>791098805.8900001</v>
      </c>
      <c r="J9" s="44">
        <v>14743885148.719999</v>
      </c>
      <c r="K9" s="43">
        <v>28631622443.420002</v>
      </c>
      <c r="M9" s="32">
        <f t="shared" si="0"/>
        <v>2.3197960869740064</v>
      </c>
      <c r="N9" s="53">
        <f t="shared" si="1"/>
        <v>-54.319078088961234</v>
      </c>
      <c r="O9" s="53">
        <f t="shared" si="2"/>
        <v>45.680921911038766</v>
      </c>
      <c r="P9" s="53">
        <f t="shared" si="3"/>
        <v>1.0597042389859288</v>
      </c>
      <c r="Q9" s="53">
        <f t="shared" si="4"/>
        <v>44.621217672052836</v>
      </c>
      <c r="R9" s="53">
        <f t="shared" si="5"/>
        <v>282.72155409860233</v>
      </c>
      <c r="S9" s="53">
        <f t="shared" si="6"/>
        <v>5.0923696361800355</v>
      </c>
      <c r="T9" s="53">
        <f t="shared" si="7"/>
        <v>94.907630363819962</v>
      </c>
    </row>
    <row r="10" spans="1:20" ht="18" customHeight="1">
      <c r="A10" s="88">
        <v>2018</v>
      </c>
      <c r="B10" s="43">
        <v>28631622443.420002</v>
      </c>
      <c r="C10" s="43">
        <v>-14299160063.799999</v>
      </c>
      <c r="D10" s="43">
        <v>14332462379.620003</v>
      </c>
      <c r="E10" s="43">
        <v>283504194.38999999</v>
      </c>
      <c r="F10" s="44">
        <v>14048958185.23</v>
      </c>
      <c r="G10" s="43">
        <v>5509900000</v>
      </c>
      <c r="H10" s="43">
        <v>15864957102.390001</v>
      </c>
      <c r="I10" s="43">
        <v>790616930.75</v>
      </c>
      <c r="J10" s="44">
        <v>15074340171.639999</v>
      </c>
      <c r="K10" s="43">
        <v>29123298356.870003</v>
      </c>
      <c r="M10" s="32">
        <f>E10/D10*100</f>
        <v>1.9780564349718988</v>
      </c>
      <c r="N10" s="53">
        <f t="shared" ref="N10:Q11" si="8">C10/$B10*100</f>
        <v>-49.941843470648905</v>
      </c>
      <c r="O10" s="53">
        <f t="shared" si="8"/>
        <v>50.058156529351095</v>
      </c>
      <c r="P10" s="53">
        <f t="shared" si="8"/>
        <v>0.99017858645713497</v>
      </c>
      <c r="Q10" s="53">
        <f t="shared" si="8"/>
        <v>49.067977942893947</v>
      </c>
      <c r="R10" s="53">
        <f>H10/G10*100</f>
        <v>287.93548163106408</v>
      </c>
      <c r="S10" s="53">
        <f t="shared" ref="S10:T12" si="9">I10/$H10*100</f>
        <v>4.9834167571174603</v>
      </c>
      <c r="T10" s="53">
        <f t="shared" si="9"/>
        <v>95.016583242882518</v>
      </c>
    </row>
    <row r="11" spans="1:20" ht="18" customHeight="1">
      <c r="A11" s="88">
        <v>2019</v>
      </c>
      <c r="B11" s="43">
        <v>29123298356.870003</v>
      </c>
      <c r="C11" s="43">
        <v>-14046169665.929998</v>
      </c>
      <c r="D11" s="43">
        <v>15077128690.939999</v>
      </c>
      <c r="E11" s="43">
        <v>244652213.66999996</v>
      </c>
      <c r="F11" s="44">
        <v>14832476477.270002</v>
      </c>
      <c r="G11" s="43">
        <v>5550900000</v>
      </c>
      <c r="H11" s="43">
        <v>14632526099.91</v>
      </c>
      <c r="I11" s="43">
        <v>846979102.01999998</v>
      </c>
      <c r="J11" s="44">
        <v>13785546997.890001</v>
      </c>
      <c r="K11" s="43">
        <v>28618023475.16</v>
      </c>
      <c r="M11" s="32">
        <f>E11/D11*100</f>
        <v>1.6226711244894658</v>
      </c>
      <c r="N11" s="53">
        <f t="shared" si="8"/>
        <v>-48.23000984919895</v>
      </c>
      <c r="O11" s="53">
        <f t="shared" si="8"/>
        <v>51.769990150801029</v>
      </c>
      <c r="P11" s="53">
        <f t="shared" si="8"/>
        <v>0.84005668132808875</v>
      </c>
      <c r="Q11" s="53">
        <f t="shared" si="8"/>
        <v>50.929933469472957</v>
      </c>
      <c r="R11" s="53">
        <f>H11/G11*100</f>
        <v>263.60637193806411</v>
      </c>
      <c r="S11" s="53">
        <f t="shared" si="9"/>
        <v>5.7883313942984147</v>
      </c>
      <c r="T11" s="53">
        <f t="shared" si="9"/>
        <v>94.21166860570159</v>
      </c>
    </row>
    <row r="12" spans="1:20" ht="18" customHeight="1">
      <c r="A12" s="46">
        <v>2020</v>
      </c>
      <c r="B12" s="40">
        <v>28618023475.16</v>
      </c>
      <c r="C12" s="40">
        <v>-12830680525.940002</v>
      </c>
      <c r="D12" s="40">
        <v>15787342949.219997</v>
      </c>
      <c r="E12" s="40">
        <v>234525904.01999998</v>
      </c>
      <c r="F12" s="47">
        <v>15552817045.199999</v>
      </c>
      <c r="G12" s="48">
        <v>5768939000</v>
      </c>
      <c r="H12" s="40">
        <v>12998839454.07</v>
      </c>
      <c r="I12" s="40">
        <v>629849353.8900001</v>
      </c>
      <c r="J12" s="47">
        <v>12368990100.18</v>
      </c>
      <c r="K12" s="40">
        <v>27921807145.380001</v>
      </c>
      <c r="M12" s="32">
        <f>E12/D12*100</f>
        <v>1.4855311927684902</v>
      </c>
      <c r="N12" s="53">
        <f t="shared" ref="N12" si="10">C12/$B12*100</f>
        <v>-44.834265151389069</v>
      </c>
      <c r="O12" s="53">
        <f t="shared" ref="O12" si="11">D12/$B12*100</f>
        <v>55.165734848610938</v>
      </c>
      <c r="P12" s="53">
        <f t="shared" ref="P12" si="12">E12/$B12*100</f>
        <v>0.81950419889607273</v>
      </c>
      <c r="Q12" s="53">
        <f t="shared" ref="Q12" si="13">F12/$B12*100</f>
        <v>54.346230649714869</v>
      </c>
      <c r="R12" s="53">
        <f>H12/G12*100</f>
        <v>225.32461262062228</v>
      </c>
      <c r="S12" s="53">
        <f t="shared" si="9"/>
        <v>4.8454275946364671</v>
      </c>
      <c r="T12" s="53">
        <f t="shared" si="9"/>
        <v>95.154572405363538</v>
      </c>
    </row>
    <row r="13" spans="1:20">
      <c r="C13" s="53">
        <f>C12/$B12*100</f>
        <v>-44.834265151389069</v>
      </c>
      <c r="D13" s="53">
        <f>D12/$B12*100</f>
        <v>55.165734848610938</v>
      </c>
      <c r="E13" s="53">
        <f>E12/$B12*100</f>
        <v>0.81950419889607273</v>
      </c>
      <c r="F13" s="53">
        <f>F12/$B12*100</f>
        <v>54.346230649714869</v>
      </c>
      <c r="I13" s="32">
        <f>I12/H12*100</f>
        <v>4.8454275946364671</v>
      </c>
    </row>
    <row r="14" spans="1:20">
      <c r="F14" s="7"/>
      <c r="J14" s="7"/>
    </row>
    <row r="15" spans="1:20" ht="15.75">
      <c r="B15" t="s">
        <v>988</v>
      </c>
      <c r="C15" s="121">
        <v>2</v>
      </c>
      <c r="E15" s="7"/>
      <c r="J15" s="7"/>
    </row>
    <row r="16" spans="1:20" ht="15.75">
      <c r="B16" t="s">
        <v>989</v>
      </c>
      <c r="C16" s="121">
        <v>11</v>
      </c>
      <c r="E16" s="7"/>
      <c r="J16" s="7"/>
    </row>
    <row r="17" spans="2:6" ht="15.75">
      <c r="B17" t="s">
        <v>990</v>
      </c>
      <c r="C17" s="121">
        <v>3312</v>
      </c>
    </row>
    <row r="22" spans="2:6">
      <c r="F22" s="7"/>
    </row>
    <row r="23" spans="2:6">
      <c r="F23" s="7"/>
    </row>
    <row r="24" spans="2:6">
      <c r="F24" s="7"/>
    </row>
    <row r="25" spans="2:6">
      <c r="F25" s="7"/>
    </row>
    <row r="26" spans="2:6">
      <c r="F26" s="7"/>
    </row>
    <row r="27" spans="2:6">
      <c r="F27" s="7"/>
    </row>
    <row r="28" spans="2:6">
      <c r="F28" s="7"/>
    </row>
    <row r="29" spans="2:6">
      <c r="F29" s="7"/>
    </row>
    <row r="30" spans="2:6">
      <c r="F30" s="7"/>
    </row>
    <row r="31" spans="2:6">
      <c r="F31" s="7"/>
    </row>
  </sheetData>
  <mergeCells count="4">
    <mergeCell ref="A1:A2"/>
    <mergeCell ref="B1:F1"/>
    <mergeCell ref="G1:J1"/>
    <mergeCell ref="K1: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15"/>
  <sheetViews>
    <sheetView showGridLines="0" workbookViewId="0">
      <selection activeCell="C15" sqref="C15"/>
    </sheetView>
  </sheetViews>
  <sheetFormatPr defaultRowHeight="15"/>
  <cols>
    <col min="1" max="1" width="9.5703125" customWidth="1"/>
    <col min="2" max="7" width="10.28515625" customWidth="1"/>
    <col min="8" max="25" width="15.28515625" bestFit="1" customWidth="1"/>
  </cols>
  <sheetData>
    <row r="1" spans="1:7">
      <c r="A1" s="176" t="s">
        <v>38</v>
      </c>
      <c r="B1" s="178" t="s">
        <v>0</v>
      </c>
      <c r="C1" s="179"/>
      <c r="D1" s="178" t="s">
        <v>65</v>
      </c>
      <c r="E1" s="179"/>
      <c r="F1" s="178" t="s">
        <v>66</v>
      </c>
      <c r="G1" s="180"/>
    </row>
    <row r="2" spans="1:7">
      <c r="A2" s="177"/>
      <c r="B2" s="143" t="s">
        <v>1104</v>
      </c>
      <c r="C2" s="144" t="s">
        <v>1105</v>
      </c>
      <c r="D2" s="143" t="s">
        <v>1104</v>
      </c>
      <c r="E2" s="144" t="s">
        <v>1105</v>
      </c>
      <c r="F2" s="143" t="s">
        <v>1104</v>
      </c>
      <c r="G2" s="117" t="s">
        <v>1105</v>
      </c>
    </row>
    <row r="3" spans="1:7">
      <c r="A3" s="140">
        <v>2008</v>
      </c>
      <c r="B3" s="141">
        <f>'Uscite2008-2020'!B327/'Uscite2008-2020'!B350*100</f>
        <v>88.295174159927498</v>
      </c>
      <c r="C3" s="142">
        <f>'Uscite2008-2020'!B340/'Uscite2008-2020'!B350*100</f>
        <v>11.704825840072489</v>
      </c>
      <c r="D3" s="141">
        <f>'Uscite2008-2020'!C327/'Uscite2008-2020'!C350*100</f>
        <v>88.230869698925119</v>
      </c>
      <c r="E3" s="142">
        <f>'Uscite2008-2020'!C340/'Uscite2008-2020'!C350*100</f>
        <v>11.769130301074881</v>
      </c>
      <c r="F3" s="149">
        <f>'Uscite2008-2020'!D327/'Uscite2008-2020'!D350*100</f>
        <v>91.870005010466599</v>
      </c>
      <c r="G3" s="147">
        <f>'Uscite2008-2020'!D340/'Uscite2008-2020'!D350*100</f>
        <v>8.1299949895334098</v>
      </c>
    </row>
    <row r="4" spans="1:7">
      <c r="A4" s="140">
        <v>2009</v>
      </c>
      <c r="B4" s="141">
        <f>'Uscite2008-2020'!B300/'Uscite2008-2020'!B323*100</f>
        <v>89.126359191237128</v>
      </c>
      <c r="C4" s="142">
        <f>'Uscite2008-2020'!B313/'Uscite2008-2020'!B323*100</f>
        <v>10.873640808762881</v>
      </c>
      <c r="D4" s="141">
        <f>'Uscite2008-2020'!C300/'Uscite2008-2020'!C323*100</f>
        <v>89.100044808592941</v>
      </c>
      <c r="E4" s="142">
        <f>'Uscite2008-2020'!C313/'Uscite2008-2020'!C323*100</f>
        <v>10.899955191407056</v>
      </c>
      <c r="F4" s="149">
        <f>'Uscite2008-2020'!D300/'Uscite2008-2020'!D323*100</f>
        <v>93.313539531672959</v>
      </c>
      <c r="G4" s="147">
        <f>'Uscite2008-2020'!D313/'Uscite2008-2020'!D323*100</f>
        <v>6.6864604683270334</v>
      </c>
    </row>
    <row r="5" spans="1:7">
      <c r="A5" s="140">
        <v>2010</v>
      </c>
      <c r="B5" s="141">
        <f>'Uscite2008-2020'!B273/'Uscite2008-2020'!B296*100</f>
        <v>90.346964639131826</v>
      </c>
      <c r="C5" s="142">
        <f>'Uscite2008-2020'!B286/'Uscite2008-2020'!B296*100</f>
        <v>9.6530353608681807</v>
      </c>
      <c r="D5" s="141">
        <f>'Uscite2008-2020'!C273/'Uscite2008-2020'!C296*100</f>
        <v>90.0782220553006</v>
      </c>
      <c r="E5" s="142">
        <f>'Uscite2008-2020'!C286/'Uscite2008-2020'!C296*100</f>
        <v>9.9217779446993895</v>
      </c>
      <c r="F5" s="149">
        <f>'Uscite2008-2020'!D273/'Uscite2008-2020'!D296*100</f>
        <v>93.452220062945543</v>
      </c>
      <c r="G5" s="147">
        <f>'Uscite2008-2020'!D286/'Uscite2008-2020'!D296*100</f>
        <v>6.5477799370544609</v>
      </c>
    </row>
    <row r="6" spans="1:7">
      <c r="A6" s="140">
        <v>2011</v>
      </c>
      <c r="B6" s="141">
        <f>'Uscite2008-2020'!B246/'Uscite2008-2020'!B269*100</f>
        <v>90.948876801092055</v>
      </c>
      <c r="C6" s="142">
        <f>'Uscite2008-2020'!B259/'Uscite2008-2020'!B269*100</f>
        <v>9.0511231989079395</v>
      </c>
      <c r="D6" s="141">
        <f>'Uscite2008-2020'!C246/'Uscite2008-2020'!C269*100</f>
        <v>90.687391476126223</v>
      </c>
      <c r="E6" s="142">
        <f>'Uscite2008-2020'!C259/'Uscite2008-2020'!C269*100</f>
        <v>9.3126085238737808</v>
      </c>
      <c r="F6" s="149">
        <f>'Uscite2008-2020'!D246/'Uscite2008-2020'!D269*100</f>
        <v>93.538019276208487</v>
      </c>
      <c r="G6" s="147">
        <f>'Uscite2008-2020'!D259/'Uscite2008-2020'!D269*100</f>
        <v>6.4619807237915188</v>
      </c>
    </row>
    <row r="7" spans="1:7">
      <c r="A7" s="140">
        <v>2012</v>
      </c>
      <c r="B7" s="141">
        <f>'Uscite2008-2020'!B219/'Uscite2008-2020'!B242*100</f>
        <v>91.566436754403711</v>
      </c>
      <c r="C7" s="142">
        <f>'Uscite2008-2020'!B232/'Uscite2008-2020'!B242*100</f>
        <v>8.4335632455962877</v>
      </c>
      <c r="D7" s="141">
        <f>'Uscite2008-2020'!C219/'Uscite2008-2020'!C242*100</f>
        <v>91.46678150677765</v>
      </c>
      <c r="E7" s="142">
        <f>'Uscite2008-2020'!C232/'Uscite2008-2020'!C242*100</f>
        <v>8.5332184932223427</v>
      </c>
      <c r="F7" s="149">
        <f>'Uscite2008-2020'!D219/'Uscite2008-2020'!D242*100</f>
        <v>93.474875649535861</v>
      </c>
      <c r="G7" s="147">
        <f>'Uscite2008-2020'!D232/'Uscite2008-2020'!D242*100</f>
        <v>6.5251243504641385</v>
      </c>
    </row>
    <row r="8" spans="1:7">
      <c r="A8" s="140">
        <v>2013</v>
      </c>
      <c r="B8" s="141">
        <f>'Uscite2008-2020'!B192/'Uscite2008-2020'!B215*100</f>
        <v>88.120856077444614</v>
      </c>
      <c r="C8" s="142">
        <f>'Uscite2008-2020'!B205/'Uscite2008-2020'!B215*100</f>
        <v>11.879143922555381</v>
      </c>
      <c r="D8" s="141">
        <f>'Uscite2008-2020'!C192/'Uscite2008-2020'!C215*100</f>
        <v>87.77085777058636</v>
      </c>
      <c r="E8" s="142">
        <f>'Uscite2008-2020'!C205/'Uscite2008-2020'!C215*100</f>
        <v>12.229142229413629</v>
      </c>
      <c r="F8" s="149">
        <f>'Uscite2008-2020'!D192/'Uscite2008-2020'!D215*100</f>
        <v>90.348490998323399</v>
      </c>
      <c r="G8" s="147">
        <f>'Uscite2008-2020'!D205/'Uscite2008-2020'!D215*100</f>
        <v>9.6515090016765992</v>
      </c>
    </row>
    <row r="9" spans="1:7">
      <c r="A9" s="140">
        <v>2014</v>
      </c>
      <c r="B9" s="141">
        <f>'Uscite2008-2020'!B165/'Uscite2008-2020'!B188*100</f>
        <v>87.509381017345618</v>
      </c>
      <c r="C9" s="142">
        <f>'Uscite2008-2020'!B178/'Uscite2008-2020'!B188*100</f>
        <v>12.490618982654384</v>
      </c>
      <c r="D9" s="141">
        <f>'Uscite2008-2020'!C165/'Uscite2008-2020'!C188*100</f>
        <v>87.259221469185519</v>
      </c>
      <c r="E9" s="142">
        <f>'Uscite2008-2020'!C178/'Uscite2008-2020'!C188*100</f>
        <v>12.740778530814495</v>
      </c>
      <c r="F9" s="149">
        <f>'Uscite2008-2020'!D165/'Uscite2008-2020'!D188*100</f>
        <v>90.529102443096221</v>
      </c>
      <c r="G9" s="147">
        <f>'Uscite2008-2020'!D178/'Uscite2008-2020'!D188*100</f>
        <v>9.470897556903779</v>
      </c>
    </row>
    <row r="10" spans="1:7">
      <c r="A10" s="140">
        <v>2015</v>
      </c>
      <c r="B10" s="141">
        <f>'Uscite2008-2020'!B138/'Uscite2008-2020'!B161*100</f>
        <v>93.226279562628505</v>
      </c>
      <c r="C10" s="142">
        <f>'Uscite2008-2020'!B151/'Uscite2008-2020'!B161*100</f>
        <v>6.7737204373714919</v>
      </c>
      <c r="D10" s="141">
        <f>'Uscite2008-2020'!C138/'Uscite2008-2020'!C161*100</f>
        <v>93.240222294198219</v>
      </c>
      <c r="E10" s="142">
        <f>'Uscite2008-2020'!C151/'Uscite2008-2020'!C161*100</f>
        <v>6.7597777058017954</v>
      </c>
      <c r="F10" s="149">
        <f>'Uscite2008-2020'!D138/'Uscite2008-2020'!D161*100</f>
        <v>95.185802353659099</v>
      </c>
      <c r="G10" s="147">
        <f>'Uscite2008-2020'!D151/'Uscite2008-2020'!D161*100</f>
        <v>4.8141976463409053</v>
      </c>
    </row>
    <row r="11" spans="1:7">
      <c r="A11" s="140">
        <v>2016</v>
      </c>
      <c r="B11" s="141">
        <f>'Uscite2008-2020'!B111/'Uscite2008-2020'!B134*100</f>
        <v>92.852914689213463</v>
      </c>
      <c r="C11" s="142">
        <f>'Uscite2008-2020'!B124/'Uscite2008-2020'!B134*100</f>
        <v>7.1470853107865437</v>
      </c>
      <c r="D11" s="141">
        <f>'Uscite2008-2020'!C111/'Uscite2008-2020'!C134*100</f>
        <v>92.776641562299531</v>
      </c>
      <c r="E11" s="142">
        <f>'Uscite2008-2020'!C124/'Uscite2008-2020'!C134*100</f>
        <v>7.2233584377004636</v>
      </c>
      <c r="F11" s="149">
        <f>'Uscite2008-2020'!D111/'Uscite2008-2020'!D134*100</f>
        <v>95.340563956510735</v>
      </c>
      <c r="G11" s="147">
        <f>'Uscite2008-2020'!D124/'Uscite2008-2020'!D134*100</f>
        <v>4.6594360434892614</v>
      </c>
    </row>
    <row r="12" spans="1:7">
      <c r="A12" s="140">
        <v>2017</v>
      </c>
      <c r="B12" s="141">
        <f>'Uscite2008-2020'!B84/'Uscite2008-2020'!B107*100</f>
        <v>89.914606597625294</v>
      </c>
      <c r="C12" s="142">
        <f>'Uscite2008-2020'!B97/'Uscite2008-2020'!B107*100</f>
        <v>10.085393402374709</v>
      </c>
      <c r="D12" s="141">
        <f>'Uscite2008-2020'!C84/'Uscite2008-2020'!C107*100</f>
        <v>89.67756638916201</v>
      </c>
      <c r="E12" s="142">
        <f>'Uscite2008-2020'!C97/'Uscite2008-2020'!C107*100</f>
        <v>10.322433610837994</v>
      </c>
      <c r="F12" s="149">
        <f>'Uscite2008-2020'!D84/'Uscite2008-2020'!D107*100</f>
        <v>92.65209008894719</v>
      </c>
      <c r="G12" s="147">
        <f>'Uscite2008-2020'!D97/'Uscite2008-2020'!D107*100</f>
        <v>7.3479099110528052</v>
      </c>
    </row>
    <row r="13" spans="1:7">
      <c r="A13" s="140">
        <v>2018</v>
      </c>
      <c r="B13" s="141">
        <f>'Uscite2008-2020'!B57/'Uscite2008-2020'!B80*100</f>
        <v>91.687066002946551</v>
      </c>
      <c r="C13" s="142">
        <f>'Uscite2008-2020'!B70/'Uscite2008-2020'!B80*100</f>
        <v>8.3129339970534613</v>
      </c>
      <c r="D13" s="141">
        <f>'Uscite2008-2020'!C57/'Uscite2008-2020'!C80*100</f>
        <v>91.885496925087338</v>
      </c>
      <c r="E13" s="142">
        <f>'Uscite2008-2020'!C70/'Uscite2008-2020'!C80*100</f>
        <v>8.1145030749126565</v>
      </c>
      <c r="F13" s="149">
        <f>'Uscite2008-2020'!D57/'Uscite2008-2020'!D80*100</f>
        <v>95.040792344111495</v>
      </c>
      <c r="G13" s="147">
        <f>'Uscite2008-2020'!D70/'Uscite2008-2020'!D80*100</f>
        <v>4.9592076558885072</v>
      </c>
    </row>
    <row r="14" spans="1:7">
      <c r="A14" s="140">
        <v>2019</v>
      </c>
      <c r="B14" s="141">
        <f>'Uscite2008-2020'!B30/'Uscite2008-2020'!B53*100</f>
        <v>91.909478257784315</v>
      </c>
      <c r="C14" s="142">
        <f>'Uscite2008-2020'!B43/'Uscite2008-2020'!B53*100</f>
        <v>8.0905217422156799</v>
      </c>
      <c r="D14" s="141">
        <f>'Uscite2008-2020'!C30/'Uscite2008-2020'!C53*100</f>
        <v>91.744180883985237</v>
      </c>
      <c r="E14" s="142">
        <f>'Uscite2008-2020'!C43/'Uscite2008-2020'!C53*100</f>
        <v>8.25581911601477</v>
      </c>
      <c r="F14" s="149">
        <f>'Uscite2008-2020'!D30/'Uscite2008-2020'!D53*100</f>
        <v>95.264863158100994</v>
      </c>
      <c r="G14" s="147">
        <f>'Uscite2008-2020'!D43/'Uscite2008-2020'!D53*100</f>
        <v>4.7351368418989983</v>
      </c>
    </row>
    <row r="15" spans="1:7">
      <c r="A15" s="144">
        <v>2020</v>
      </c>
      <c r="B15" s="145">
        <f>'Uscite2008-2020'!B3/'Uscite2008-2020'!B26*100</f>
        <v>80.412000030220426</v>
      </c>
      <c r="C15" s="146">
        <f>'Uscite2008-2020'!B16/'Uscite2008-2020'!B26*100</f>
        <v>19.587999969779567</v>
      </c>
      <c r="D15" s="145">
        <f>'Uscite2008-2020'!C3/'Uscite2008-2020'!C26*100</f>
        <v>79.858403600180822</v>
      </c>
      <c r="E15" s="146">
        <f>'Uscite2008-2020'!C16/'Uscite2008-2020'!C26*100</f>
        <v>20.141596399819196</v>
      </c>
      <c r="F15" s="145">
        <f>'Uscite2008-2020'!D3/'Uscite2008-2020'!D26*100</f>
        <v>87.972751857393703</v>
      </c>
      <c r="G15" s="148">
        <f>'Uscite2008-2020'!D16/'Uscite2008-2020'!D26*100</f>
        <v>12.027248142606295</v>
      </c>
    </row>
  </sheetData>
  <mergeCells count="4">
    <mergeCell ref="A1:A2"/>
    <mergeCell ref="B1:C1"/>
    <mergeCell ref="D1:E1"/>
    <mergeCell ref="F1:G1"/>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T30"/>
  <sheetViews>
    <sheetView workbookViewId="0">
      <selection sqref="A1:K12"/>
    </sheetView>
  </sheetViews>
  <sheetFormatPr defaultRowHeight="15"/>
  <cols>
    <col min="1" max="1" width="8" customWidth="1"/>
    <col min="2" max="2" width="16" bestFit="1" customWidth="1"/>
    <col min="3" max="3" width="16.7109375" bestFit="1" customWidth="1"/>
    <col min="4" max="6" width="16" bestFit="1" customWidth="1"/>
    <col min="7" max="9" width="17.28515625" bestFit="1" customWidth="1"/>
    <col min="10" max="10" width="16" bestFit="1" customWidth="1"/>
    <col min="11" max="11" width="15.85546875" customWidth="1"/>
  </cols>
  <sheetData>
    <row r="1" spans="1:20" ht="18.75">
      <c r="A1" s="186" t="s">
        <v>38</v>
      </c>
      <c r="B1" s="188" t="s">
        <v>39</v>
      </c>
      <c r="C1" s="188"/>
      <c r="D1" s="188"/>
      <c r="E1" s="188"/>
      <c r="F1" s="189"/>
      <c r="G1" s="190" t="s">
        <v>40</v>
      </c>
      <c r="H1" s="188"/>
      <c r="I1" s="188"/>
      <c r="J1" s="189"/>
      <c r="K1" s="191" t="s">
        <v>55</v>
      </c>
    </row>
    <row r="2" spans="1:20" ht="47.25">
      <c r="A2" s="187"/>
      <c r="B2" s="49" t="s">
        <v>41</v>
      </c>
      <c r="C2" s="49" t="s">
        <v>56</v>
      </c>
      <c r="D2" s="49" t="s">
        <v>59</v>
      </c>
      <c r="E2" s="49" t="s">
        <v>60</v>
      </c>
      <c r="F2" s="50" t="s">
        <v>61</v>
      </c>
      <c r="G2" s="52" t="s">
        <v>41</v>
      </c>
      <c r="H2" s="49" t="s">
        <v>1</v>
      </c>
      <c r="I2" s="49" t="s">
        <v>57</v>
      </c>
      <c r="J2" s="50" t="s">
        <v>58</v>
      </c>
      <c r="K2" s="192"/>
    </row>
    <row r="3" spans="1:20" ht="18" customHeight="1">
      <c r="A3" s="42">
        <v>2011</v>
      </c>
      <c r="B3" s="43">
        <v>9583128011.1399994</v>
      </c>
      <c r="C3" s="43">
        <v>-2602966045.25</v>
      </c>
      <c r="D3" s="43">
        <v>6980161965.8900003</v>
      </c>
      <c r="E3" s="43">
        <v>372963454.98000002</v>
      </c>
      <c r="F3" s="44">
        <v>6607198510.9099998</v>
      </c>
      <c r="G3" s="45">
        <v>3274000000</v>
      </c>
      <c r="H3" s="43">
        <v>4405888861.5699997</v>
      </c>
      <c r="I3" s="43">
        <v>537977518.67999995</v>
      </c>
      <c r="J3" s="44">
        <v>3867911342.8899999</v>
      </c>
      <c r="K3" s="39">
        <v>10538488790.43</v>
      </c>
      <c r="M3" s="32">
        <f>E3/D3*100</f>
        <v>5.3431919889905535</v>
      </c>
      <c r="N3" s="53">
        <f>C3/$B3*100</f>
        <v>-27.161966763087765</v>
      </c>
      <c r="O3" s="53">
        <f t="shared" ref="O3:Q9" si="0">D3/$B3*100</f>
        <v>72.838033236912253</v>
      </c>
      <c r="P3" s="53">
        <f t="shared" si="0"/>
        <v>3.8918759568529722</v>
      </c>
      <c r="Q3" s="53">
        <f t="shared" si="0"/>
        <v>68.946157280059268</v>
      </c>
      <c r="R3" s="53">
        <f>H3/G3*100</f>
        <v>134.57204830696395</v>
      </c>
      <c r="S3" s="53">
        <f>I3/$H3*100</f>
        <v>12.210419635694041</v>
      </c>
      <c r="T3" s="53">
        <f>J3/$H3*100</f>
        <v>87.789580364305962</v>
      </c>
    </row>
    <row r="4" spans="1:20" ht="18" customHeight="1">
      <c r="A4" s="42">
        <v>2012</v>
      </c>
      <c r="B4" s="43">
        <v>10538488790.43</v>
      </c>
      <c r="C4" s="43">
        <v>-2587983887.75</v>
      </c>
      <c r="D4" s="43">
        <v>7950504902.6799994</v>
      </c>
      <c r="E4" s="43">
        <v>356987206.32000005</v>
      </c>
      <c r="F4" s="44">
        <v>7593517696.3599997</v>
      </c>
      <c r="G4" s="45">
        <v>4131000000</v>
      </c>
      <c r="H4" s="43">
        <v>3777045213.8299999</v>
      </c>
      <c r="I4" s="43">
        <v>546737159.54999995</v>
      </c>
      <c r="J4" s="44">
        <v>3230308054.2799997</v>
      </c>
      <c r="K4" s="39">
        <v>10885014942.75</v>
      </c>
      <c r="M4" s="32">
        <f t="shared" ref="M4:M9" si="1">E4/D4*100</f>
        <v>4.4901199444536521</v>
      </c>
      <c r="N4" s="53">
        <f t="shared" ref="N4:N9" si="2">C4/$B4*100</f>
        <v>-24.557447839202027</v>
      </c>
      <c r="O4" s="53">
        <f t="shared" si="0"/>
        <v>75.442552160797959</v>
      </c>
      <c r="P4" s="53">
        <f t="shared" si="0"/>
        <v>3.3874610811768386</v>
      </c>
      <c r="Q4" s="53">
        <f t="shared" si="0"/>
        <v>72.055091079621121</v>
      </c>
      <c r="R4" s="53">
        <f t="shared" ref="R4:R9" si="3">H4/G4*100</f>
        <v>91.43174083345437</v>
      </c>
      <c r="S4" s="53">
        <f t="shared" ref="S4:T9" si="4">I4/$H4*100</f>
        <v>14.475261178978513</v>
      </c>
      <c r="T4" s="53">
        <f t="shared" si="4"/>
        <v>85.524738821021487</v>
      </c>
    </row>
    <row r="5" spans="1:20" ht="18" customHeight="1">
      <c r="A5" s="42">
        <v>2013</v>
      </c>
      <c r="B5" s="43">
        <v>10885014942.75</v>
      </c>
      <c r="C5" s="43">
        <v>-2466728815.52</v>
      </c>
      <c r="D5" s="43">
        <v>8418286127.2299995</v>
      </c>
      <c r="E5" s="43">
        <v>332964974.93000001</v>
      </c>
      <c r="F5" s="44">
        <v>8085321152.2999992</v>
      </c>
      <c r="G5" s="45">
        <v>4131000000</v>
      </c>
      <c r="H5" s="43">
        <v>3435905426.52</v>
      </c>
      <c r="I5" s="43">
        <v>561151900.25</v>
      </c>
      <c r="J5" s="44">
        <v>2874753526.27</v>
      </c>
      <c r="K5" s="39">
        <v>11031624698.91</v>
      </c>
      <c r="M5" s="32">
        <f t="shared" si="1"/>
        <v>3.9552584682644976</v>
      </c>
      <c r="N5" s="53">
        <f t="shared" si="2"/>
        <v>-22.661694343037837</v>
      </c>
      <c r="O5" s="53">
        <f t="shared" si="0"/>
        <v>77.338305656962163</v>
      </c>
      <c r="P5" s="53">
        <f t="shared" si="0"/>
        <v>3.0589298837092773</v>
      </c>
      <c r="Q5" s="53">
        <f t="shared" si="0"/>
        <v>74.27937577325288</v>
      </c>
      <c r="R5" s="53">
        <f t="shared" si="3"/>
        <v>83.173697083514881</v>
      </c>
      <c r="S5" s="53">
        <f t="shared" si="4"/>
        <v>16.331994935563561</v>
      </c>
      <c r="T5" s="53">
        <f t="shared" si="4"/>
        <v>83.668005064436429</v>
      </c>
    </row>
    <row r="6" spans="1:20" ht="18" customHeight="1">
      <c r="A6" s="42">
        <v>2014</v>
      </c>
      <c r="B6" s="43">
        <v>11031624698.91</v>
      </c>
      <c r="C6" s="43">
        <v>-8226631809.1500006</v>
      </c>
      <c r="D6" s="43">
        <v>2804992889.7600002</v>
      </c>
      <c r="E6" s="43">
        <v>415062900.76999998</v>
      </c>
      <c r="F6" s="44">
        <v>2389929988.9900002</v>
      </c>
      <c r="G6" s="45">
        <v>4131000000</v>
      </c>
      <c r="H6" s="43">
        <v>3691311596.54</v>
      </c>
      <c r="I6" s="43">
        <v>569089956.83000004</v>
      </c>
      <c r="J6" s="44">
        <v>3122221639.71</v>
      </c>
      <c r="K6" s="39">
        <v>5599920321.3600006</v>
      </c>
      <c r="M6" s="32">
        <f t="shared" si="1"/>
        <v>14.797288873181902</v>
      </c>
      <c r="N6" s="53">
        <f t="shared" si="2"/>
        <v>-74.573166090057867</v>
      </c>
      <c r="O6" s="53">
        <f t="shared" si="0"/>
        <v>25.426833909942136</v>
      </c>
      <c r="P6" s="53">
        <f t="shared" si="0"/>
        <v>3.7624820649583106</v>
      </c>
      <c r="Q6" s="53">
        <f t="shared" si="0"/>
        <v>21.664351844983827</v>
      </c>
      <c r="R6" s="53">
        <f t="shared" si="3"/>
        <v>89.356368834180586</v>
      </c>
      <c r="S6" s="53">
        <f t="shared" si="4"/>
        <v>15.417012136375282</v>
      </c>
      <c r="T6" s="53">
        <f t="shared" si="4"/>
        <v>84.582987863624709</v>
      </c>
    </row>
    <row r="7" spans="1:20" ht="18" customHeight="1">
      <c r="A7" s="42">
        <v>2015</v>
      </c>
      <c r="B7" s="43">
        <v>5599920321.3600006</v>
      </c>
      <c r="C7" s="43">
        <v>-2684866984.7400002</v>
      </c>
      <c r="D7" s="43">
        <v>2915053336.6199999</v>
      </c>
      <c r="E7" s="43">
        <v>392454491.42000002</v>
      </c>
      <c r="F7" s="44">
        <v>2522598845.2000003</v>
      </c>
      <c r="G7" s="45">
        <v>3583000000</v>
      </c>
      <c r="H7" s="43">
        <v>3446542547.8000002</v>
      </c>
      <c r="I7" s="43">
        <v>613755106.58000004</v>
      </c>
      <c r="J7" s="44">
        <v>2832787441.2199998</v>
      </c>
      <c r="K7" s="39">
        <v>5436027351.4899998</v>
      </c>
      <c r="M7" s="32">
        <f t="shared" si="1"/>
        <v>13.463029526418561</v>
      </c>
      <c r="N7" s="53">
        <f t="shared" si="2"/>
        <v>-47.944735472378142</v>
      </c>
      <c r="O7" s="53">
        <f t="shared" si="0"/>
        <v>52.055264527621844</v>
      </c>
      <c r="P7" s="53">
        <f t="shared" si="0"/>
        <v>7.0082156334090167</v>
      </c>
      <c r="Q7" s="53">
        <f t="shared" si="0"/>
        <v>45.047048894212836</v>
      </c>
      <c r="R7" s="53">
        <f t="shared" si="3"/>
        <v>96.191530778677091</v>
      </c>
      <c r="S7" s="53">
        <f t="shared" si="4"/>
        <v>17.807849404667085</v>
      </c>
      <c r="T7" s="53">
        <f t="shared" si="4"/>
        <v>82.192150595332905</v>
      </c>
    </row>
    <row r="8" spans="1:20" ht="18" customHeight="1">
      <c r="A8" s="42">
        <v>2016</v>
      </c>
      <c r="B8" s="43">
        <v>5436027351.4899998</v>
      </c>
      <c r="C8" s="43">
        <v>-2348732310.9499998</v>
      </c>
      <c r="D8" s="43">
        <v>3087295040.54</v>
      </c>
      <c r="E8" s="43">
        <v>444615069.42000002</v>
      </c>
      <c r="F8" s="44">
        <v>2642679971.1199999</v>
      </c>
      <c r="G8" s="45">
        <v>3556500000</v>
      </c>
      <c r="H8" s="43">
        <v>3565650446.2600002</v>
      </c>
      <c r="I8" s="43">
        <v>553460672.35000002</v>
      </c>
      <c r="J8" s="44">
        <v>3012189773.9099998</v>
      </c>
      <c r="K8" s="39">
        <v>5742409280.1400003</v>
      </c>
      <c r="M8" s="32">
        <f t="shared" si="1"/>
        <v>14.401444098528149</v>
      </c>
      <c r="N8" s="53">
        <f t="shared" si="2"/>
        <v>-43.206778757399348</v>
      </c>
      <c r="O8" s="53">
        <f t="shared" si="0"/>
        <v>56.793221242600644</v>
      </c>
      <c r="P8" s="53">
        <f t="shared" si="0"/>
        <v>8.1790440090065459</v>
      </c>
      <c r="Q8" s="53">
        <f t="shared" si="0"/>
        <v>48.614177233594106</v>
      </c>
      <c r="R8" s="53">
        <f t="shared" si="3"/>
        <v>100.25728795894841</v>
      </c>
      <c r="S8" s="53">
        <f t="shared" si="4"/>
        <v>15.52201150088964</v>
      </c>
      <c r="T8" s="53">
        <f t="shared" si="4"/>
        <v>84.477988499110353</v>
      </c>
    </row>
    <row r="9" spans="1:20" ht="18" customHeight="1">
      <c r="A9" s="88">
        <v>2017</v>
      </c>
      <c r="B9" s="43">
        <v>5742409280.1400003</v>
      </c>
      <c r="C9" s="43">
        <v>-3436564904.4700003</v>
      </c>
      <c r="D9" s="43">
        <v>2305844375.6700001</v>
      </c>
      <c r="E9" s="43">
        <v>345728710.35000002</v>
      </c>
      <c r="F9" s="44">
        <v>1960115665.3199999</v>
      </c>
      <c r="G9" s="43">
        <v>4241600000</v>
      </c>
      <c r="H9" s="43">
        <v>3014793379.6900001</v>
      </c>
      <c r="I9" s="43">
        <v>600770700.06999993</v>
      </c>
      <c r="J9" s="44">
        <v>2414022679.6199999</v>
      </c>
      <c r="K9" s="43">
        <v>4456425027.5199995</v>
      </c>
      <c r="M9" s="32">
        <f t="shared" si="1"/>
        <v>14.993583868796131</v>
      </c>
      <c r="N9" s="53">
        <f t="shared" si="2"/>
        <v>-59.845349518281232</v>
      </c>
      <c r="O9" s="53">
        <f t="shared" si="0"/>
        <v>40.154650481718775</v>
      </c>
      <c r="P9" s="53">
        <f t="shared" si="0"/>
        <v>6.0206211971984542</v>
      </c>
      <c r="Q9" s="53">
        <f t="shared" si="0"/>
        <v>34.134029284520317</v>
      </c>
      <c r="R9" s="53">
        <f t="shared" si="3"/>
        <v>71.076796013061099</v>
      </c>
      <c r="S9" s="53">
        <f t="shared" si="4"/>
        <v>19.927425345871459</v>
      </c>
      <c r="T9" s="53">
        <f t="shared" si="4"/>
        <v>80.07257465412853</v>
      </c>
    </row>
    <row r="10" spans="1:20" ht="18" customHeight="1">
      <c r="A10" s="88">
        <v>2018</v>
      </c>
      <c r="B10" s="43">
        <v>4456425027.5199995</v>
      </c>
      <c r="C10" s="43">
        <v>-2147556893.5999999</v>
      </c>
      <c r="D10" s="43">
        <v>2308868133.9200001</v>
      </c>
      <c r="E10" s="43">
        <v>324102434.57999998</v>
      </c>
      <c r="F10" s="44">
        <v>1984765699.3399999</v>
      </c>
      <c r="G10" s="43">
        <v>4301800000</v>
      </c>
      <c r="H10" s="43">
        <v>3430146224.5</v>
      </c>
      <c r="I10" s="43">
        <v>617968082.95000005</v>
      </c>
      <c r="J10" s="44">
        <v>2812178141.5499997</v>
      </c>
      <c r="K10" s="43">
        <v>4893703952.5</v>
      </c>
      <c r="M10" s="32">
        <f>E10/D10*100</f>
        <v>14.037286487632288</v>
      </c>
      <c r="N10" s="53">
        <f t="shared" ref="N10:Q11" si="5">C10/$B10*100</f>
        <v>-48.190127295715222</v>
      </c>
      <c r="O10" s="53">
        <f t="shared" si="5"/>
        <v>51.809872704284786</v>
      </c>
      <c r="P10" s="53">
        <f t="shared" si="5"/>
        <v>7.2727002603780591</v>
      </c>
      <c r="Q10" s="53">
        <f t="shared" si="5"/>
        <v>44.537172443906726</v>
      </c>
      <c r="R10" s="53">
        <f>H10/G10*100</f>
        <v>79.737463956948247</v>
      </c>
      <c r="S10" s="53">
        <f t="shared" ref="S10:T12" si="6">I10/$H10*100</f>
        <v>18.015794152917753</v>
      </c>
      <c r="T10" s="53">
        <f t="shared" si="6"/>
        <v>81.984205847082237</v>
      </c>
    </row>
    <row r="11" spans="1:20" ht="18" customHeight="1">
      <c r="A11" s="88">
        <v>2019</v>
      </c>
      <c r="B11" s="43">
        <v>4893703952.5</v>
      </c>
      <c r="C11" s="43">
        <v>-2399929295.1299996</v>
      </c>
      <c r="D11" s="43">
        <v>2493774657.3699999</v>
      </c>
      <c r="E11" s="43">
        <v>367182845.40000004</v>
      </c>
      <c r="F11" s="44">
        <v>2126591811.97</v>
      </c>
      <c r="G11" s="43">
        <v>4412700000</v>
      </c>
      <c r="H11" s="43">
        <v>4574136307.1899996</v>
      </c>
      <c r="I11" s="43">
        <v>937425694.05000007</v>
      </c>
      <c r="J11" s="44">
        <v>3636710613.1399999</v>
      </c>
      <c r="K11" s="43">
        <v>5868907127.9700003</v>
      </c>
      <c r="M11" s="32">
        <f>E11/D11*100</f>
        <v>14.723978540516594</v>
      </c>
      <c r="N11" s="53">
        <f t="shared" si="5"/>
        <v>-49.041162244887545</v>
      </c>
      <c r="O11" s="53">
        <f t="shared" si="5"/>
        <v>50.958837755112441</v>
      </c>
      <c r="P11" s="53">
        <f t="shared" si="5"/>
        <v>7.5031683355594252</v>
      </c>
      <c r="Q11" s="53">
        <f t="shared" si="5"/>
        <v>43.455669419553026</v>
      </c>
      <c r="R11" s="53">
        <f>H11/G11*100</f>
        <v>103.65844737213044</v>
      </c>
      <c r="S11" s="53">
        <f t="shared" si="6"/>
        <v>20.494048080213048</v>
      </c>
      <c r="T11" s="53">
        <f t="shared" si="6"/>
        <v>79.505951919786966</v>
      </c>
    </row>
    <row r="12" spans="1:20" ht="18" customHeight="1">
      <c r="A12" s="46">
        <v>2020</v>
      </c>
      <c r="B12" s="40">
        <v>5868907127.9700003</v>
      </c>
      <c r="C12" s="40">
        <v>-3195622669.5100002</v>
      </c>
      <c r="D12" s="40">
        <v>2673284458.46</v>
      </c>
      <c r="E12" s="40">
        <v>386599145.81</v>
      </c>
      <c r="F12" s="47">
        <v>2286685312.6500001</v>
      </c>
      <c r="G12" s="48">
        <v>3861256000</v>
      </c>
      <c r="H12" s="40">
        <v>3463602097.1300001</v>
      </c>
      <c r="I12" s="40">
        <v>775463599.31000006</v>
      </c>
      <c r="J12" s="47">
        <v>2688138497.8200002</v>
      </c>
      <c r="K12" s="40">
        <v>5094477522.8299999</v>
      </c>
      <c r="M12" s="32">
        <f>E12/D12*100</f>
        <v>14.461579073134189</v>
      </c>
      <c r="N12" s="53">
        <f t="shared" ref="N12" si="7">C12/$B12*100</f>
        <v>-54.450046658266615</v>
      </c>
      <c r="O12" s="53">
        <f t="shared" ref="O12" si="8">D12/$B12*100</f>
        <v>45.549953341733385</v>
      </c>
      <c r="P12" s="53">
        <f t="shared" ref="P12" si="9">E12/$B12*100</f>
        <v>6.5872425202905021</v>
      </c>
      <c r="Q12" s="53">
        <f t="shared" ref="Q12" si="10">F12/$B12*100</f>
        <v>38.962710821442883</v>
      </c>
      <c r="R12" s="53">
        <f>H12/G12*100</f>
        <v>89.701436453060865</v>
      </c>
      <c r="S12" s="53">
        <f t="shared" si="6"/>
        <v>22.3889343395583</v>
      </c>
      <c r="T12" s="53">
        <f t="shared" si="6"/>
        <v>77.611065660441696</v>
      </c>
    </row>
    <row r="14" spans="1:20">
      <c r="E14" s="7"/>
    </row>
    <row r="15" spans="1:20" ht="15.75">
      <c r="B15" t="s">
        <v>988</v>
      </c>
      <c r="C15" s="121">
        <v>2</v>
      </c>
      <c r="E15" s="7"/>
      <c r="J15" s="7"/>
    </row>
    <row r="16" spans="1:20" ht="15.75">
      <c r="B16" t="s">
        <v>989</v>
      </c>
      <c r="C16" s="121">
        <v>11</v>
      </c>
      <c r="E16" s="7"/>
      <c r="J16" s="7"/>
    </row>
    <row r="17" spans="2:5" ht="15.75">
      <c r="B17" t="s">
        <v>990</v>
      </c>
      <c r="C17" s="121">
        <v>3313</v>
      </c>
    </row>
    <row r="21" spans="2:5">
      <c r="E21" s="7"/>
    </row>
    <row r="22" spans="2:5">
      <c r="E22" s="7"/>
    </row>
    <row r="23" spans="2:5">
      <c r="E23" s="7"/>
    </row>
    <row r="24" spans="2:5">
      <c r="E24" s="7"/>
    </row>
    <row r="25" spans="2:5">
      <c r="E25" s="7"/>
    </row>
    <row r="26" spans="2:5">
      <c r="E26" s="7"/>
    </row>
    <row r="27" spans="2:5">
      <c r="E27" s="7"/>
    </row>
    <row r="28" spans="2:5">
      <c r="E28" s="7"/>
    </row>
    <row r="29" spans="2:5">
      <c r="E29" s="7"/>
    </row>
    <row r="30" spans="2:5">
      <c r="E30" s="7"/>
    </row>
  </sheetData>
  <mergeCells count="4">
    <mergeCell ref="A1:A2"/>
    <mergeCell ref="B1:F1"/>
    <mergeCell ref="G1:J1"/>
    <mergeCell ref="K1:K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T29"/>
  <sheetViews>
    <sheetView workbookViewId="0">
      <selection activeCell="S12" sqref="S12"/>
    </sheetView>
  </sheetViews>
  <sheetFormatPr defaultRowHeight="15"/>
  <cols>
    <col min="1" max="1" width="8" customWidth="1"/>
    <col min="2" max="2" width="16" bestFit="1" customWidth="1"/>
    <col min="3" max="3" width="16.7109375" bestFit="1" customWidth="1"/>
    <col min="4" max="6" width="16" bestFit="1" customWidth="1"/>
    <col min="7" max="9" width="17.28515625" bestFit="1" customWidth="1"/>
    <col min="10" max="10" width="16" bestFit="1" customWidth="1"/>
    <col min="11" max="11" width="15.85546875" customWidth="1"/>
  </cols>
  <sheetData>
    <row r="1" spans="1:20" ht="18.75">
      <c r="A1" s="186" t="s">
        <v>38</v>
      </c>
      <c r="B1" s="188" t="s">
        <v>39</v>
      </c>
      <c r="C1" s="188"/>
      <c r="D1" s="188"/>
      <c r="E1" s="188"/>
      <c r="F1" s="189"/>
      <c r="G1" s="190" t="s">
        <v>40</v>
      </c>
      <c r="H1" s="188"/>
      <c r="I1" s="188"/>
      <c r="J1" s="189"/>
      <c r="K1" s="191" t="s">
        <v>55</v>
      </c>
    </row>
    <row r="2" spans="1:20" ht="47.25">
      <c r="A2" s="187"/>
      <c r="B2" s="49" t="s">
        <v>41</v>
      </c>
      <c r="C2" s="49" t="s">
        <v>56</v>
      </c>
      <c r="D2" s="49" t="s">
        <v>59</v>
      </c>
      <c r="E2" s="49" t="s">
        <v>60</v>
      </c>
      <c r="F2" s="50" t="s">
        <v>61</v>
      </c>
      <c r="G2" s="51" t="s">
        <v>41</v>
      </c>
      <c r="H2" s="49" t="s">
        <v>1</v>
      </c>
      <c r="I2" s="49" t="s">
        <v>57</v>
      </c>
      <c r="J2" s="50" t="s">
        <v>58</v>
      </c>
      <c r="K2" s="192"/>
    </row>
    <row r="3" spans="1:20" ht="18" customHeight="1">
      <c r="A3" s="42">
        <v>2011</v>
      </c>
      <c r="B3" s="43">
        <v>37058290930.75</v>
      </c>
      <c r="C3" s="43">
        <v>-11552454537.200001</v>
      </c>
      <c r="D3" s="43">
        <v>25505836393.549999</v>
      </c>
      <c r="E3" s="43">
        <v>5163153369.8899994</v>
      </c>
      <c r="F3" s="44">
        <v>20342683023.66</v>
      </c>
      <c r="G3" s="45">
        <v>134187705000</v>
      </c>
      <c r="H3" s="43">
        <v>135548908822.75</v>
      </c>
      <c r="I3" s="43">
        <v>113316477066.42999</v>
      </c>
      <c r="J3" s="44">
        <v>22232431756.320004</v>
      </c>
      <c r="K3" s="39">
        <v>42575114779.979996</v>
      </c>
      <c r="M3" s="32">
        <f>E3/D3*100</f>
        <v>20.243027086912839</v>
      </c>
      <c r="N3" s="53">
        <f>C3/$B3*100</f>
        <v>-31.17373804093614</v>
      </c>
      <c r="O3" s="53">
        <f t="shared" ref="O3:Q9" si="0">D3/$B3*100</f>
        <v>68.826261959063856</v>
      </c>
      <c r="P3" s="53">
        <f t="shared" si="0"/>
        <v>13.932518851282886</v>
      </c>
      <c r="Q3" s="53">
        <f t="shared" si="0"/>
        <v>54.893743107780978</v>
      </c>
      <c r="R3" s="53">
        <f>H3/G3*100</f>
        <v>101.01440278954767</v>
      </c>
      <c r="S3" s="53">
        <f>I3/$H3*100</f>
        <v>83.598221520623113</v>
      </c>
      <c r="T3" s="53">
        <f>J3/$H3*100</f>
        <v>16.401778479376883</v>
      </c>
    </row>
    <row r="4" spans="1:20" ht="18" customHeight="1">
      <c r="A4" s="42">
        <v>2012</v>
      </c>
      <c r="B4" s="43">
        <v>42575114779.979996</v>
      </c>
      <c r="C4" s="43">
        <v>-11795111255.980001</v>
      </c>
      <c r="D4" s="43">
        <v>30780003524</v>
      </c>
      <c r="E4" s="43">
        <v>6800227261.8700008</v>
      </c>
      <c r="F4" s="44">
        <v>23979776262.130001</v>
      </c>
      <c r="G4" s="45">
        <v>137849440000</v>
      </c>
      <c r="H4" s="43">
        <v>133117607254.14001</v>
      </c>
      <c r="I4" s="43">
        <v>110695234104.76001</v>
      </c>
      <c r="J4" s="44">
        <v>22422373149.380001</v>
      </c>
      <c r="K4" s="39">
        <v>46402149411.510002</v>
      </c>
      <c r="M4" s="32">
        <f t="shared" ref="M4:M9" si="1">E4/D4*100</f>
        <v>22.093003519533973</v>
      </c>
      <c r="N4" s="53">
        <f t="shared" ref="N4:N9" si="2">C4/$B4*100</f>
        <v>-27.704238301963173</v>
      </c>
      <c r="O4" s="53">
        <f t="shared" si="0"/>
        <v>72.295761698036841</v>
      </c>
      <c r="P4" s="53">
        <f t="shared" si="0"/>
        <v>15.972305176421173</v>
      </c>
      <c r="Q4" s="53">
        <f t="shared" si="0"/>
        <v>56.323456521615675</v>
      </c>
      <c r="R4" s="53">
        <f t="shared" ref="R4:R9" si="3">H4/G4*100</f>
        <v>96.567390664873216</v>
      </c>
      <c r="S4" s="53">
        <f t="shared" ref="S4:T9" si="4">I4/$H4*100</f>
        <v>83.155967409651083</v>
      </c>
      <c r="T4" s="53">
        <f t="shared" si="4"/>
        <v>16.844032590348903</v>
      </c>
    </row>
    <row r="5" spans="1:20" ht="18" customHeight="1">
      <c r="A5" s="42">
        <v>2013</v>
      </c>
      <c r="B5" s="43">
        <v>46402149411.510002</v>
      </c>
      <c r="C5" s="43">
        <v>-12762168203.940001</v>
      </c>
      <c r="D5" s="43">
        <v>33639981207.570004</v>
      </c>
      <c r="E5" s="43">
        <v>6122248182.5100002</v>
      </c>
      <c r="F5" s="44">
        <v>27517733025.060005</v>
      </c>
      <c r="G5" s="45">
        <v>127127355000</v>
      </c>
      <c r="H5" s="43">
        <v>131128624255.42</v>
      </c>
      <c r="I5" s="43">
        <v>107754093983.10001</v>
      </c>
      <c r="J5" s="44">
        <v>23374530272.320004</v>
      </c>
      <c r="K5" s="39">
        <v>50892263297.37999</v>
      </c>
      <c r="M5" s="32">
        <f t="shared" si="1"/>
        <v>18.199321054116137</v>
      </c>
      <c r="N5" s="53">
        <f t="shared" si="2"/>
        <v>-27.503398798966757</v>
      </c>
      <c r="O5" s="53">
        <f t="shared" si="0"/>
        <v>72.496601201033258</v>
      </c>
      <c r="P5" s="53">
        <f t="shared" si="0"/>
        <v>13.193889205898257</v>
      </c>
      <c r="Q5" s="53">
        <f t="shared" si="0"/>
        <v>59.302711995134992</v>
      </c>
      <c r="R5" s="53">
        <f t="shared" si="3"/>
        <v>103.14744946547501</v>
      </c>
      <c r="S5" s="53">
        <f t="shared" si="4"/>
        <v>82.174349494592633</v>
      </c>
      <c r="T5" s="53">
        <f t="shared" si="4"/>
        <v>17.825650505407367</v>
      </c>
    </row>
    <row r="6" spans="1:20" ht="18" customHeight="1">
      <c r="A6" s="42">
        <v>2014</v>
      </c>
      <c r="B6" s="43">
        <v>50892263297.37999</v>
      </c>
      <c r="C6" s="43">
        <v>-31764144167.009998</v>
      </c>
      <c r="D6" s="43">
        <v>19128119130.369999</v>
      </c>
      <c r="E6" s="43">
        <v>6373524778.0900002</v>
      </c>
      <c r="F6" s="44">
        <v>12754594352.280001</v>
      </c>
      <c r="G6" s="45">
        <v>128291860000</v>
      </c>
      <c r="H6" s="43">
        <v>134826141901.90001</v>
      </c>
      <c r="I6" s="43">
        <v>109744424363.05</v>
      </c>
      <c r="J6" s="44">
        <v>25081717538.850006</v>
      </c>
      <c r="K6" s="39">
        <v>37836311891.130005</v>
      </c>
      <c r="M6" s="32">
        <f t="shared" si="1"/>
        <v>33.320185506219794</v>
      </c>
      <c r="N6" s="53">
        <f t="shared" si="2"/>
        <v>-62.414485245825688</v>
      </c>
      <c r="O6" s="53">
        <f t="shared" si="0"/>
        <v>37.585514754174319</v>
      </c>
      <c r="P6" s="53">
        <f t="shared" si="0"/>
        <v>12.523563239558493</v>
      </c>
      <c r="Q6" s="53">
        <f t="shared" si="0"/>
        <v>25.061951514615831</v>
      </c>
      <c r="R6" s="53">
        <f t="shared" si="3"/>
        <v>105.09329422918961</v>
      </c>
      <c r="S6" s="53">
        <f t="shared" si="4"/>
        <v>81.39699231540753</v>
      </c>
      <c r="T6" s="53">
        <f t="shared" si="4"/>
        <v>18.60300768459247</v>
      </c>
    </row>
    <row r="7" spans="1:20" ht="18" customHeight="1">
      <c r="A7" s="42">
        <v>2015</v>
      </c>
      <c r="B7" s="43">
        <v>37836311891.130005</v>
      </c>
      <c r="C7" s="43">
        <v>-19045134868.419998</v>
      </c>
      <c r="D7" s="43">
        <v>18791177022.709999</v>
      </c>
      <c r="E7" s="43">
        <v>8988868719.7700005</v>
      </c>
      <c r="F7" s="44">
        <v>9802308302.9400005</v>
      </c>
      <c r="G7" s="45">
        <v>136465700000</v>
      </c>
      <c r="H7" s="43">
        <v>139120341553.08002</v>
      </c>
      <c r="I7" s="43">
        <v>113460267655.2</v>
      </c>
      <c r="J7" s="44">
        <v>25660073897.880001</v>
      </c>
      <c r="K7" s="39">
        <v>35462382200.82</v>
      </c>
      <c r="M7" s="32">
        <f t="shared" si="1"/>
        <v>47.835581075664074</v>
      </c>
      <c r="N7" s="53">
        <f t="shared" si="2"/>
        <v>-50.335600687562689</v>
      </c>
      <c r="O7" s="53">
        <f t="shared" si="0"/>
        <v>49.66439931243729</v>
      </c>
      <c r="P7" s="53">
        <f t="shared" si="0"/>
        <v>23.757253998842494</v>
      </c>
      <c r="Q7" s="53">
        <f t="shared" si="0"/>
        <v>25.907145313594803</v>
      </c>
      <c r="R7" s="53">
        <f t="shared" si="3"/>
        <v>101.94528116081918</v>
      </c>
      <c r="S7" s="53">
        <f t="shared" si="4"/>
        <v>81.555483826863906</v>
      </c>
      <c r="T7" s="53">
        <f t="shared" si="4"/>
        <v>18.444516173136083</v>
      </c>
    </row>
    <row r="8" spans="1:20" ht="18" customHeight="1">
      <c r="A8" s="42">
        <v>2016</v>
      </c>
      <c r="B8" s="43">
        <v>35462382200.82</v>
      </c>
      <c r="C8" s="43">
        <v>-15556250323.240002</v>
      </c>
      <c r="D8" s="43">
        <v>19906131877.580002</v>
      </c>
      <c r="E8" s="43">
        <v>8174986391.3499994</v>
      </c>
      <c r="F8" s="44">
        <v>11731145486.23</v>
      </c>
      <c r="G8" s="45">
        <v>141146020000</v>
      </c>
      <c r="H8" s="43">
        <v>143813457603.73999</v>
      </c>
      <c r="I8" s="43">
        <v>118202091532.28</v>
      </c>
      <c r="J8" s="44">
        <v>25611366071.460007</v>
      </c>
      <c r="K8" s="39">
        <v>37342511557.689995</v>
      </c>
      <c r="M8" s="32">
        <f t="shared" si="1"/>
        <v>41.06767925393568</v>
      </c>
      <c r="N8" s="53">
        <f t="shared" si="2"/>
        <v>-43.8669072910739</v>
      </c>
      <c r="O8" s="53">
        <f t="shared" si="0"/>
        <v>56.133092708926114</v>
      </c>
      <c r="P8" s="53">
        <f t="shared" si="0"/>
        <v>23.05255846901613</v>
      </c>
      <c r="Q8" s="53">
        <f t="shared" si="0"/>
        <v>33.080534239909973</v>
      </c>
      <c r="R8" s="53">
        <f t="shared" si="3"/>
        <v>101.88984259261436</v>
      </c>
      <c r="S8" s="53">
        <f t="shared" si="4"/>
        <v>82.191259080892891</v>
      </c>
      <c r="T8" s="53">
        <f t="shared" si="4"/>
        <v>17.808740919107116</v>
      </c>
    </row>
    <row r="9" spans="1:20" ht="18" customHeight="1">
      <c r="A9" s="88">
        <v>2017</v>
      </c>
      <c r="B9" s="43">
        <v>37342511557.689995</v>
      </c>
      <c r="C9" s="43">
        <v>-16700126242.359999</v>
      </c>
      <c r="D9" s="43">
        <v>20642385315.330002</v>
      </c>
      <c r="E9" s="43">
        <v>9835199760.3700008</v>
      </c>
      <c r="F9" s="44">
        <v>10807185554.960001</v>
      </c>
      <c r="G9" s="43">
        <v>150155200000</v>
      </c>
      <c r="H9" s="43">
        <v>147298157496.82999</v>
      </c>
      <c r="I9" s="43">
        <v>125456957251.59</v>
      </c>
      <c r="J9" s="44">
        <v>21841200245.239998</v>
      </c>
      <c r="K9" s="43">
        <v>32648385800.200001</v>
      </c>
      <c r="M9" s="32">
        <f t="shared" si="1"/>
        <v>47.645655335509709</v>
      </c>
      <c r="N9" s="53">
        <f t="shared" si="2"/>
        <v>-44.721486439282948</v>
      </c>
      <c r="O9" s="53">
        <f t="shared" si="0"/>
        <v>55.278513560717066</v>
      </c>
      <c r="P9" s="53">
        <f t="shared" si="0"/>
        <v>26.337810045732247</v>
      </c>
      <c r="Q9" s="53">
        <f t="shared" si="0"/>
        <v>28.940703514984822</v>
      </c>
      <c r="R9" s="53">
        <f t="shared" si="3"/>
        <v>98.097273685380188</v>
      </c>
      <c r="S9" s="53">
        <f t="shared" si="4"/>
        <v>85.172115784469298</v>
      </c>
      <c r="T9" s="53">
        <f t="shared" si="4"/>
        <v>14.827884215530695</v>
      </c>
    </row>
    <row r="10" spans="1:20" ht="18" customHeight="1">
      <c r="A10" s="88">
        <v>2018</v>
      </c>
      <c r="B10" s="43">
        <v>32648385800.200001</v>
      </c>
      <c r="C10" s="43">
        <v>-12672333003.450001</v>
      </c>
      <c r="D10" s="43">
        <v>19976052796.75</v>
      </c>
      <c r="E10" s="43">
        <v>11223383457.629999</v>
      </c>
      <c r="F10" s="44">
        <v>8752669339.1199989</v>
      </c>
      <c r="G10" s="43">
        <v>154335300000</v>
      </c>
      <c r="H10" s="43">
        <v>155452846696.47998</v>
      </c>
      <c r="I10" s="43">
        <v>130302377019.62</v>
      </c>
      <c r="J10" s="44">
        <v>25150469676.859997</v>
      </c>
      <c r="K10" s="43">
        <v>33903139015.980003</v>
      </c>
      <c r="M10" s="32">
        <f>E10/D10*100</f>
        <v>56.18418999901715</v>
      </c>
      <c r="N10" s="53">
        <f t="shared" ref="N10:Q11" si="5">C10/$B10*100</f>
        <v>-38.814577483253004</v>
      </c>
      <c r="O10" s="53">
        <f t="shared" si="5"/>
        <v>61.185422516746989</v>
      </c>
      <c r="P10" s="53">
        <f t="shared" si="5"/>
        <v>34.376534038510556</v>
      </c>
      <c r="Q10" s="53">
        <f t="shared" si="5"/>
        <v>26.808888478236437</v>
      </c>
      <c r="R10" s="53">
        <f>H10/G10*100</f>
        <v>100.72410310310083</v>
      </c>
      <c r="S10" s="53">
        <f t="shared" ref="S10:T12" si="6">I10/$H10*100</f>
        <v>83.82115849832843</v>
      </c>
      <c r="T10" s="53">
        <f t="shared" si="6"/>
        <v>16.178841501671577</v>
      </c>
    </row>
    <row r="11" spans="1:20" ht="18" customHeight="1">
      <c r="A11" s="88">
        <v>2019</v>
      </c>
      <c r="B11" s="43">
        <v>33903139015.980003</v>
      </c>
      <c r="C11" s="43">
        <v>-16081493961.84</v>
      </c>
      <c r="D11" s="43">
        <v>17821645054.140003</v>
      </c>
      <c r="E11" s="43">
        <v>7484713740.9400005</v>
      </c>
      <c r="F11" s="44">
        <v>10336931313.200001</v>
      </c>
      <c r="G11" s="43">
        <v>155141300000</v>
      </c>
      <c r="H11" s="43">
        <v>160666919473.62</v>
      </c>
      <c r="I11" s="43">
        <v>133680879005.62001</v>
      </c>
      <c r="J11" s="44">
        <v>26986040468</v>
      </c>
      <c r="K11" s="43">
        <v>37322971781.199997</v>
      </c>
      <c r="M11" s="32">
        <f>E11/D11*100</f>
        <v>41.997883574733677</v>
      </c>
      <c r="N11" s="53">
        <f t="shared" si="5"/>
        <v>-47.43364310384387</v>
      </c>
      <c r="O11" s="53">
        <f t="shared" si="5"/>
        <v>52.56635689615613</v>
      </c>
      <c r="P11" s="53">
        <f t="shared" si="5"/>
        <v>22.076757368726636</v>
      </c>
      <c r="Q11" s="53">
        <f t="shared" si="5"/>
        <v>30.489599527429483</v>
      </c>
      <c r="R11" s="53">
        <f>H11/G11*100</f>
        <v>103.56166892608223</v>
      </c>
      <c r="S11" s="53">
        <f t="shared" si="6"/>
        <v>83.203735680990107</v>
      </c>
      <c r="T11" s="53">
        <f t="shared" si="6"/>
        <v>16.7962643190099</v>
      </c>
    </row>
    <row r="12" spans="1:20" ht="18" customHeight="1">
      <c r="A12" s="46">
        <v>2020</v>
      </c>
      <c r="B12" s="40">
        <v>37322971781.199997</v>
      </c>
      <c r="C12" s="40">
        <v>-18445521598.719997</v>
      </c>
      <c r="D12" s="40">
        <v>18877450182.480003</v>
      </c>
      <c r="E12" s="40">
        <v>8143293590.1499996</v>
      </c>
      <c r="F12" s="47">
        <v>10734156592.33</v>
      </c>
      <c r="G12" s="48">
        <v>135094004200</v>
      </c>
      <c r="H12" s="40">
        <v>143114116535.60001</v>
      </c>
      <c r="I12" s="40">
        <v>118552814207.14999</v>
      </c>
      <c r="J12" s="47">
        <v>24561302328.450001</v>
      </c>
      <c r="K12" s="40">
        <v>35295458920.779999</v>
      </c>
      <c r="M12" s="32">
        <f>E12/D12*100</f>
        <v>43.137677554078351</v>
      </c>
      <c r="N12" s="53">
        <f t="shared" ref="N12" si="7">C12/$B12*100</f>
        <v>-49.421363622527018</v>
      </c>
      <c r="O12" s="53">
        <f t="shared" ref="O12" si="8">D12/$B12*100</f>
        <v>50.578636377472996</v>
      </c>
      <c r="P12" s="53">
        <f t="shared" ref="P12" si="9">E12/$B12*100</f>
        <v>21.818449071764078</v>
      </c>
      <c r="Q12" s="53">
        <f t="shared" ref="Q12" si="10">F12/$B12*100</f>
        <v>28.760187305708911</v>
      </c>
      <c r="R12" s="53">
        <f>H12/G12*100</f>
        <v>105.93669007228968</v>
      </c>
      <c r="S12" s="53">
        <f t="shared" si="6"/>
        <v>82.83795971843189</v>
      </c>
      <c r="T12" s="53">
        <f t="shared" si="6"/>
        <v>17.16204028156811</v>
      </c>
    </row>
    <row r="14" spans="1:20">
      <c r="F14" s="7"/>
      <c r="J14" s="7"/>
    </row>
    <row r="15" spans="1:20" ht="15.75">
      <c r="B15" t="s">
        <v>988</v>
      </c>
      <c r="C15" s="121">
        <v>1</v>
      </c>
      <c r="E15" s="7"/>
      <c r="J15" s="7"/>
    </row>
    <row r="16" spans="1:20" ht="15.75">
      <c r="B16" t="s">
        <v>989</v>
      </c>
      <c r="C16" s="121">
        <v>2</v>
      </c>
      <c r="E16" s="7"/>
      <c r="J16" s="7"/>
    </row>
    <row r="17" spans="2:10" ht="15.75">
      <c r="B17" t="s">
        <v>990</v>
      </c>
      <c r="C17" s="121">
        <v>1203</v>
      </c>
    </row>
    <row r="18" spans="2:10">
      <c r="F18" s="7"/>
      <c r="J18" s="7"/>
    </row>
    <row r="19" spans="2:10">
      <c r="F19" s="7"/>
      <c r="J19" s="7"/>
    </row>
    <row r="20" spans="2:10">
      <c r="F20" s="7"/>
    </row>
    <row r="21" spans="2:10">
      <c r="F21" s="7"/>
    </row>
    <row r="22" spans="2:10">
      <c r="F22" s="7"/>
    </row>
    <row r="23" spans="2:10">
      <c r="F23" s="7"/>
    </row>
    <row r="24" spans="2:10">
      <c r="F24" s="7"/>
    </row>
    <row r="25" spans="2:10">
      <c r="F25" s="7"/>
    </row>
    <row r="26" spans="2:10">
      <c r="F26" s="7"/>
    </row>
    <row r="27" spans="2:10">
      <c r="F27" s="7"/>
    </row>
    <row r="28" spans="2:10">
      <c r="F28" s="7"/>
    </row>
    <row r="29" spans="2:10">
      <c r="F29" s="7"/>
    </row>
  </sheetData>
  <mergeCells count="4">
    <mergeCell ref="A1:A2"/>
    <mergeCell ref="B1:F1"/>
    <mergeCell ref="G1:J1"/>
    <mergeCell ref="K1: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N36"/>
  <sheetViews>
    <sheetView showGridLines="0" workbookViewId="0">
      <pane xSplit="2" ySplit="1" topLeftCell="H14" activePane="bottomRight" state="frozen"/>
      <selection pane="topRight" activeCell="C1" sqref="C1"/>
      <selection pane="bottomLeft" activeCell="A2" sqref="A2"/>
      <selection pane="bottomRight" activeCell="M20" sqref="M20"/>
    </sheetView>
  </sheetViews>
  <sheetFormatPr defaultRowHeight="15"/>
  <cols>
    <col min="1" max="1" width="6.85546875" customWidth="1"/>
    <col min="2" max="2" width="73.5703125" bestFit="1" customWidth="1"/>
    <col min="3" max="11" width="15.28515625" bestFit="1" customWidth="1"/>
    <col min="12" max="12" width="16.85546875" bestFit="1" customWidth="1"/>
  </cols>
  <sheetData>
    <row r="1" spans="1:14">
      <c r="A1" s="24" t="s">
        <v>1098</v>
      </c>
      <c r="B1" s="15" t="s">
        <v>1099</v>
      </c>
      <c r="C1" s="89">
        <v>2011</v>
      </c>
      <c r="D1" s="89">
        <v>2012</v>
      </c>
      <c r="E1" s="89">
        <v>2013</v>
      </c>
      <c r="F1" s="89">
        <v>2014</v>
      </c>
      <c r="G1" s="89">
        <v>2015</v>
      </c>
      <c r="H1" s="89">
        <v>2016</v>
      </c>
      <c r="I1" s="89">
        <v>2017</v>
      </c>
      <c r="J1" s="89">
        <v>2018</v>
      </c>
      <c r="K1" s="89">
        <v>2019</v>
      </c>
      <c r="L1" s="89">
        <v>2020</v>
      </c>
      <c r="M1" s="15" t="s">
        <v>1102</v>
      </c>
      <c r="N1" s="15" t="s">
        <v>1103</v>
      </c>
    </row>
    <row r="2" spans="1:14">
      <c r="A2" s="136">
        <v>34</v>
      </c>
      <c r="B2" t="s">
        <v>1097</v>
      </c>
      <c r="C2" s="7">
        <v>259946260723.71002</v>
      </c>
      <c r="D2" s="7">
        <v>295798473755.63</v>
      </c>
      <c r="E2" s="7">
        <v>253084175959.61005</v>
      </c>
      <c r="F2" s="7">
        <v>288232491038.68005</v>
      </c>
      <c r="G2" s="7">
        <v>288645168178.66986</v>
      </c>
      <c r="H2" s="7">
        <v>266868145143.93005</v>
      </c>
      <c r="I2" s="7">
        <v>307376693009.62994</v>
      </c>
      <c r="J2" s="7">
        <v>269243943652.52002</v>
      </c>
      <c r="K2" s="7">
        <v>282882439124.25995</v>
      </c>
      <c r="L2" s="7">
        <v>300995721852.57996</v>
      </c>
      <c r="M2" s="32">
        <f t="shared" ref="M2:M36" si="0">L2/L$36*100</f>
        <v>27.971346710536118</v>
      </c>
      <c r="N2" s="23">
        <f t="shared" ref="N2:N35" si="1">L2/K2*100-100</f>
        <v>6.4031131746440764</v>
      </c>
    </row>
    <row r="3" spans="1:14">
      <c r="A3" s="136">
        <v>3</v>
      </c>
      <c r="B3" t="s">
        <v>1066</v>
      </c>
      <c r="C3" s="7">
        <v>111945961260.34995</v>
      </c>
      <c r="D3" s="7">
        <v>115634222860.33997</v>
      </c>
      <c r="E3" s="7">
        <v>123736353088.89</v>
      </c>
      <c r="F3" s="7">
        <v>130181525215.16002</v>
      </c>
      <c r="G3" s="7">
        <v>115455121881.29991</v>
      </c>
      <c r="H3" s="7">
        <v>114403007675.36</v>
      </c>
      <c r="I3" s="7">
        <v>119222448412.4201</v>
      </c>
      <c r="J3" s="7">
        <v>119077068837.74995</v>
      </c>
      <c r="K3" s="7">
        <v>122815400560.54007</v>
      </c>
      <c r="L3" s="7">
        <v>152378660439.2001</v>
      </c>
      <c r="M3" s="32">
        <f t="shared" si="0"/>
        <v>14.160454893506607</v>
      </c>
      <c r="N3" s="23">
        <f t="shared" si="1"/>
        <v>24.071297039077152</v>
      </c>
    </row>
    <row r="4" spans="1:14">
      <c r="A4" s="136">
        <v>11</v>
      </c>
      <c r="B4" t="s">
        <v>1074</v>
      </c>
      <c r="C4" s="7">
        <v>4420103222.1099997</v>
      </c>
      <c r="D4" s="7">
        <v>4965754281.9100018</v>
      </c>
      <c r="E4" s="7">
        <v>6108230377.4800014</v>
      </c>
      <c r="F4" s="7">
        <v>12055083805.00001</v>
      </c>
      <c r="G4" s="7">
        <v>17070100921.689997</v>
      </c>
      <c r="H4" s="7">
        <v>20394090387.140011</v>
      </c>
      <c r="I4" s="7">
        <v>21543886468.289993</v>
      </c>
      <c r="J4" s="7">
        <v>25326170256.090004</v>
      </c>
      <c r="K4" s="7">
        <v>23404652811.710018</v>
      </c>
      <c r="L4" s="7">
        <v>135438142580.95996</v>
      </c>
      <c r="M4" s="32">
        <f t="shared" si="0"/>
        <v>12.586183021626171</v>
      </c>
      <c r="N4" s="23">
        <f t="shared" si="1"/>
        <v>478.68041739630667</v>
      </c>
    </row>
    <row r="5" spans="1:14">
      <c r="A5" s="136">
        <v>25</v>
      </c>
      <c r="B5" t="s">
        <v>1088</v>
      </c>
      <c r="C5" s="7">
        <v>71870326263.439987</v>
      </c>
      <c r="D5" s="7">
        <v>80532403296.080002</v>
      </c>
      <c r="E5" s="7">
        <v>88185276841.440018</v>
      </c>
      <c r="F5" s="7">
        <v>92998316756.610001</v>
      </c>
      <c r="G5" s="7">
        <v>105984229673.66</v>
      </c>
      <c r="H5" s="7">
        <v>86767859082.540009</v>
      </c>
      <c r="I5" s="7">
        <v>92342793914.639999</v>
      </c>
      <c r="J5" s="7">
        <v>92855377818.110001</v>
      </c>
      <c r="K5" s="7">
        <v>84596347713.789993</v>
      </c>
      <c r="L5" s="7">
        <v>103082263139.53001</v>
      </c>
      <c r="M5" s="32">
        <f t="shared" si="0"/>
        <v>9.5793711094495304</v>
      </c>
      <c r="N5" s="23">
        <f t="shared" si="1"/>
        <v>21.851907233965193</v>
      </c>
    </row>
    <row r="6" spans="1:14">
      <c r="A6" s="136">
        <v>29</v>
      </c>
      <c r="B6" t="s">
        <v>1092</v>
      </c>
      <c r="C6" s="7">
        <v>58898567175.779968</v>
      </c>
      <c r="D6" s="7">
        <v>59366367079.610008</v>
      </c>
      <c r="E6" s="7">
        <v>71236936494.420013</v>
      </c>
      <c r="F6" s="7">
        <v>79412878019.040024</v>
      </c>
      <c r="G6" s="7">
        <v>90944688217.850021</v>
      </c>
      <c r="H6" s="7">
        <v>84503102581.110001</v>
      </c>
      <c r="I6" s="7">
        <v>99665982451.660019</v>
      </c>
      <c r="J6" s="7">
        <v>84370170617.640121</v>
      </c>
      <c r="K6" s="7">
        <v>87068155995.710083</v>
      </c>
      <c r="L6" s="7">
        <v>97445821402.189972</v>
      </c>
      <c r="M6" s="32">
        <f t="shared" si="0"/>
        <v>9.0555800566116016</v>
      </c>
      <c r="N6" s="23">
        <f t="shared" si="1"/>
        <v>11.919013659817494</v>
      </c>
    </row>
    <row r="7" spans="1:14">
      <c r="A7" s="136">
        <v>22</v>
      </c>
      <c r="B7" t="s">
        <v>1085</v>
      </c>
      <c r="C7" s="7">
        <v>42770625450.989975</v>
      </c>
      <c r="D7" s="7">
        <v>42385619218.049988</v>
      </c>
      <c r="E7" s="7">
        <v>42456440717.310005</v>
      </c>
      <c r="F7" s="7">
        <v>42304445466.12999</v>
      </c>
      <c r="G7" s="7">
        <v>43360865981.359955</v>
      </c>
      <c r="H7" s="7">
        <v>44678140849.659996</v>
      </c>
      <c r="I7" s="7">
        <v>46468233570.040016</v>
      </c>
      <c r="J7" s="7">
        <v>49222491954.410019</v>
      </c>
      <c r="K7" s="7">
        <v>49356437206.540016</v>
      </c>
      <c r="L7" s="7">
        <v>50835759752.829987</v>
      </c>
      <c r="M7" s="32">
        <f t="shared" si="0"/>
        <v>4.7241357870074889</v>
      </c>
      <c r="N7" s="23">
        <f t="shared" si="1"/>
        <v>2.997223118231787</v>
      </c>
    </row>
    <row r="8" spans="1:14">
      <c r="A8" s="136">
        <v>24</v>
      </c>
      <c r="B8" t="s">
        <v>1087</v>
      </c>
      <c r="C8" s="7">
        <v>30913829924.519997</v>
      </c>
      <c r="D8" s="7">
        <v>30779100607.59</v>
      </c>
      <c r="E8" s="7">
        <v>32213919011.689999</v>
      </c>
      <c r="F8" s="7">
        <v>33343211489.259998</v>
      </c>
      <c r="G8" s="7">
        <v>34686340626.080002</v>
      </c>
      <c r="H8" s="7">
        <v>35052938721.959999</v>
      </c>
      <c r="I8" s="7">
        <v>32084018478.850002</v>
      </c>
      <c r="J8" s="7">
        <v>33952332404.259995</v>
      </c>
      <c r="K8" s="7">
        <v>36599282852.149994</v>
      </c>
      <c r="L8" s="7">
        <v>44576059127.419998</v>
      </c>
      <c r="M8" s="32">
        <f t="shared" si="0"/>
        <v>4.1424256702661681</v>
      </c>
      <c r="N8" s="23">
        <f t="shared" si="1"/>
        <v>21.794897751121951</v>
      </c>
    </row>
    <row r="9" spans="1:14">
      <c r="A9" s="136">
        <v>26</v>
      </c>
      <c r="B9" t="s">
        <v>1089</v>
      </c>
      <c r="C9" s="7">
        <v>5944566075.7300014</v>
      </c>
      <c r="D9" s="7">
        <v>5608409295.2099962</v>
      </c>
      <c r="E9" s="7">
        <v>9100677963.2399979</v>
      </c>
      <c r="F9" s="7">
        <v>10066116499.190002</v>
      </c>
      <c r="G9" s="7">
        <v>10537011573.119997</v>
      </c>
      <c r="H9" s="7">
        <v>15039787255.580006</v>
      </c>
      <c r="I9" s="7">
        <v>11407254584.93</v>
      </c>
      <c r="J9" s="7">
        <v>10594869573.57</v>
      </c>
      <c r="K9" s="7">
        <v>7995543203.2900028</v>
      </c>
      <c r="L9" s="7">
        <v>37919472805.78997</v>
      </c>
      <c r="M9" s="32">
        <f t="shared" si="0"/>
        <v>3.523833210662644</v>
      </c>
      <c r="N9" s="23">
        <f t="shared" si="1"/>
        <v>374.25761879676764</v>
      </c>
    </row>
    <row r="10" spans="1:14">
      <c r="A10" s="136">
        <v>4</v>
      </c>
      <c r="B10" t="s">
        <v>1067</v>
      </c>
      <c r="C10" s="7">
        <v>25188043864.249981</v>
      </c>
      <c r="D10" s="7">
        <v>24896644366.17997</v>
      </c>
      <c r="E10" s="7">
        <v>28071297558.660042</v>
      </c>
      <c r="F10" s="7">
        <v>25794612942.420006</v>
      </c>
      <c r="G10" s="7">
        <v>24703717160.590027</v>
      </c>
      <c r="H10" s="7">
        <v>23603215780.119999</v>
      </c>
      <c r="I10" s="7">
        <v>23625527459.659992</v>
      </c>
      <c r="J10" s="7">
        <v>24369544204.150032</v>
      </c>
      <c r="K10" s="7">
        <v>23595323735.73</v>
      </c>
      <c r="L10" s="7">
        <v>24632856436.710003</v>
      </c>
      <c r="M10" s="32">
        <f t="shared" si="0"/>
        <v>2.2891161496293235</v>
      </c>
      <c r="N10" s="23">
        <f t="shared" si="1"/>
        <v>4.397196294488154</v>
      </c>
    </row>
    <row r="11" spans="1:14">
      <c r="A11" s="136">
        <v>5</v>
      </c>
      <c r="B11" t="s">
        <v>1068</v>
      </c>
      <c r="C11" s="7">
        <v>22656498359.619991</v>
      </c>
      <c r="D11" s="7">
        <v>21898703874.600006</v>
      </c>
      <c r="E11" s="7">
        <v>21865018307.029991</v>
      </c>
      <c r="F11" s="7">
        <v>20771219548.590004</v>
      </c>
      <c r="G11" s="7">
        <v>20228225247.129986</v>
      </c>
      <c r="H11" s="7">
        <v>20801713162.670013</v>
      </c>
      <c r="I11" s="7">
        <v>21337131426.169991</v>
      </c>
      <c r="J11" s="7">
        <v>22293233933.269997</v>
      </c>
      <c r="K11" s="7">
        <v>21640954177.900009</v>
      </c>
      <c r="L11" s="7">
        <v>24014189920.699982</v>
      </c>
      <c r="M11" s="32">
        <f t="shared" si="0"/>
        <v>2.2316238520278602</v>
      </c>
      <c r="N11" s="23">
        <f t="shared" si="1"/>
        <v>10.96640990637809</v>
      </c>
    </row>
    <row r="12" spans="1:14">
      <c r="A12" s="136">
        <v>13</v>
      </c>
      <c r="B12" t="s">
        <v>1076</v>
      </c>
      <c r="C12" s="7">
        <v>8742606670.7499962</v>
      </c>
      <c r="D12" s="7">
        <v>8137541618.1000051</v>
      </c>
      <c r="E12" s="7">
        <v>13889708915.719997</v>
      </c>
      <c r="F12" s="7">
        <v>12460522670.130009</v>
      </c>
      <c r="G12" s="7">
        <v>11644310945.480001</v>
      </c>
      <c r="H12" s="7">
        <v>11635183231.77</v>
      </c>
      <c r="I12" s="7">
        <v>12147358025.719999</v>
      </c>
      <c r="J12" s="7">
        <v>13334525805.710007</v>
      </c>
      <c r="K12" s="7">
        <v>11737642571.160011</v>
      </c>
      <c r="L12" s="7">
        <v>16139531425.670002</v>
      </c>
      <c r="M12" s="32">
        <f t="shared" si="0"/>
        <v>1.4998366969285857</v>
      </c>
      <c r="N12" s="23">
        <f t="shared" si="1"/>
        <v>37.502324915955938</v>
      </c>
    </row>
    <row r="13" spans="1:14">
      <c r="A13" s="136">
        <v>7</v>
      </c>
      <c r="B13" t="s">
        <v>1070</v>
      </c>
      <c r="C13" s="7">
        <v>11497601688.640007</v>
      </c>
      <c r="D13" s="7">
        <v>11175295075.299997</v>
      </c>
      <c r="E13" s="7">
        <v>10743441969.219999</v>
      </c>
      <c r="F13" s="7">
        <v>10860529171.199997</v>
      </c>
      <c r="G13" s="7">
        <v>11236639943.359995</v>
      </c>
      <c r="H13" s="7">
        <v>11230884741.720003</v>
      </c>
      <c r="I13" s="7">
        <v>10999651621.159996</v>
      </c>
      <c r="J13" s="7">
        <v>11354652513.439987</v>
      </c>
      <c r="K13" s="7">
        <v>11506577807.48</v>
      </c>
      <c r="L13" s="7">
        <v>11959324239.16</v>
      </c>
      <c r="M13" s="32">
        <f t="shared" si="0"/>
        <v>1.1113726223693685</v>
      </c>
      <c r="N13" s="23">
        <f t="shared" si="1"/>
        <v>3.9346749246825397</v>
      </c>
    </row>
    <row r="14" spans="1:14">
      <c r="A14" s="136">
        <v>8</v>
      </c>
      <c r="B14" t="s">
        <v>1071</v>
      </c>
      <c r="C14" s="7">
        <v>5428370810.1000023</v>
      </c>
      <c r="D14" s="7">
        <v>4866354484.7300062</v>
      </c>
      <c r="E14" s="7">
        <v>4839298066.7400055</v>
      </c>
      <c r="F14" s="7">
        <v>5040962380.2699976</v>
      </c>
      <c r="G14" s="7">
        <v>4210300242.6100011</v>
      </c>
      <c r="H14" s="7">
        <v>4472216685.5000029</v>
      </c>
      <c r="I14" s="7">
        <v>5950841496.1100025</v>
      </c>
      <c r="J14" s="7">
        <v>6833399013.5699968</v>
      </c>
      <c r="K14" s="7">
        <v>8516810664.0699997</v>
      </c>
      <c r="L14" s="7">
        <v>9711545864.8899994</v>
      </c>
      <c r="M14" s="32">
        <f t="shared" si="0"/>
        <v>0.90248796497897166</v>
      </c>
      <c r="N14" s="23">
        <f t="shared" si="1"/>
        <v>14.027964785694351</v>
      </c>
    </row>
    <row r="15" spans="1:14">
      <c r="A15" s="136">
        <v>23</v>
      </c>
      <c r="B15" t="s">
        <v>1086</v>
      </c>
      <c r="C15" s="7">
        <v>7948137906.4099998</v>
      </c>
      <c r="D15" s="7">
        <v>8181905289.7699995</v>
      </c>
      <c r="E15" s="7">
        <v>7784706181.6299992</v>
      </c>
      <c r="F15" s="7">
        <v>7871937294.960001</v>
      </c>
      <c r="G15" s="7">
        <v>7773755493.6199999</v>
      </c>
      <c r="H15" s="7">
        <v>7858014624.5400009</v>
      </c>
      <c r="I15" s="7">
        <v>7916521247.4400005</v>
      </c>
      <c r="J15" s="7">
        <v>8248063965.2599993</v>
      </c>
      <c r="K15" s="7">
        <v>8415095094.9399986</v>
      </c>
      <c r="L15" s="7">
        <v>9022640125.0800018</v>
      </c>
      <c r="M15" s="32">
        <f t="shared" si="0"/>
        <v>0.83846837964897947</v>
      </c>
      <c r="N15" s="23">
        <f t="shared" si="1"/>
        <v>7.2197048670943786</v>
      </c>
    </row>
    <row r="16" spans="1:14">
      <c r="A16" s="136">
        <v>6</v>
      </c>
      <c r="B16" t="s">
        <v>1069</v>
      </c>
      <c r="C16" s="7">
        <v>8316852055.3200026</v>
      </c>
      <c r="D16" s="7">
        <v>7586757941.7500029</v>
      </c>
      <c r="E16" s="7">
        <v>7980644172.1600008</v>
      </c>
      <c r="F16" s="7">
        <v>7856710196.1600027</v>
      </c>
      <c r="G16" s="7">
        <v>8268475283.4299984</v>
      </c>
      <c r="H16" s="7">
        <v>8113908761.9799967</v>
      </c>
      <c r="I16" s="7">
        <v>8372135664.0599957</v>
      </c>
      <c r="J16" s="7">
        <v>8800969556.6399994</v>
      </c>
      <c r="K16" s="7">
        <v>8630262342.3300018</v>
      </c>
      <c r="L16" s="7">
        <v>8550016868.7700052</v>
      </c>
      <c r="M16" s="32">
        <f t="shared" si="0"/>
        <v>0.79454779205941817</v>
      </c>
      <c r="N16" s="23">
        <f t="shared" si="1"/>
        <v>-0.92981499723833849</v>
      </c>
    </row>
    <row r="17" spans="1:14">
      <c r="A17" s="136">
        <v>14</v>
      </c>
      <c r="B17" t="s">
        <v>1077</v>
      </c>
      <c r="C17" s="7">
        <v>3552058401.2299991</v>
      </c>
      <c r="D17" s="7">
        <v>4974939810.0799942</v>
      </c>
      <c r="E17" s="7">
        <v>4777370223.9499989</v>
      </c>
      <c r="F17" s="7">
        <v>5086581211.6500006</v>
      </c>
      <c r="G17" s="7">
        <v>4849083585.4000044</v>
      </c>
      <c r="H17" s="7">
        <v>5766376430.5099945</v>
      </c>
      <c r="I17" s="7">
        <v>5094660155.3099995</v>
      </c>
      <c r="J17" s="7">
        <v>6297538659.3700037</v>
      </c>
      <c r="K17" s="7">
        <v>3751436212.960001</v>
      </c>
      <c r="L17" s="7">
        <v>7294490068.6499996</v>
      </c>
      <c r="M17" s="32">
        <f t="shared" si="0"/>
        <v>0.6778724612129321</v>
      </c>
      <c r="N17" s="23">
        <f t="shared" si="1"/>
        <v>94.445264548278629</v>
      </c>
    </row>
    <row r="18" spans="1:14">
      <c r="A18" s="136">
        <v>28</v>
      </c>
      <c r="B18" t="s">
        <v>1091</v>
      </c>
      <c r="C18" s="7">
        <v>7583912167.2000008</v>
      </c>
      <c r="D18" s="7">
        <v>3340394360.2399998</v>
      </c>
      <c r="E18" s="7">
        <v>8130089169.4700003</v>
      </c>
      <c r="F18" s="7">
        <v>5391559707.2600002</v>
      </c>
      <c r="G18" s="7">
        <v>5338277046.6499996</v>
      </c>
      <c r="H18" s="7">
        <v>2717034117.8200002</v>
      </c>
      <c r="I18" s="7">
        <v>4145738810.0500002</v>
      </c>
      <c r="J18" s="7">
        <v>4805761330.6499996</v>
      </c>
      <c r="K18" s="7">
        <v>7010086850.1700001</v>
      </c>
      <c r="L18" s="7">
        <v>6863332129.6499996</v>
      </c>
      <c r="M18" s="32">
        <f t="shared" si="0"/>
        <v>0.63780521997594242</v>
      </c>
      <c r="N18" s="23">
        <f t="shared" si="1"/>
        <v>-2.0934793484968282</v>
      </c>
    </row>
    <row r="19" spans="1:14">
      <c r="A19" s="136">
        <v>33</v>
      </c>
      <c r="B19" t="s">
        <v>1096</v>
      </c>
      <c r="C19" s="7">
        <v>1176277520.27</v>
      </c>
      <c r="D19" s="7">
        <v>1841860607.9099998</v>
      </c>
      <c r="E19" s="7">
        <v>1340444921.6700001</v>
      </c>
      <c r="F19" s="7">
        <v>2180966950.9300003</v>
      </c>
      <c r="G19" s="7">
        <v>1432815707.8299999</v>
      </c>
      <c r="H19" s="7">
        <v>2567746689.1500001</v>
      </c>
      <c r="I19" s="7">
        <v>1878837524</v>
      </c>
      <c r="J19" s="7">
        <v>1945667288</v>
      </c>
      <c r="K19" s="7">
        <v>1206216305</v>
      </c>
      <c r="L19" s="7">
        <v>4419661708</v>
      </c>
      <c r="M19" s="32">
        <f t="shared" si="0"/>
        <v>0.4107164354923824</v>
      </c>
      <c r="N19" s="23">
        <f t="shared" si="1"/>
        <v>266.40706063080455</v>
      </c>
    </row>
    <row r="20" spans="1:14">
      <c r="A20" s="136">
        <v>17</v>
      </c>
      <c r="B20" t="s">
        <v>1080</v>
      </c>
      <c r="C20" s="7">
        <v>3516350363.6699991</v>
      </c>
      <c r="D20" s="7">
        <v>3119126461.9800019</v>
      </c>
      <c r="E20" s="7">
        <v>3693044444.500001</v>
      </c>
      <c r="F20" s="7">
        <v>3121392453.5799999</v>
      </c>
      <c r="G20" s="7">
        <v>2847939746.5000019</v>
      </c>
      <c r="H20" s="7">
        <v>2943424216.3300004</v>
      </c>
      <c r="I20" s="7">
        <v>2980735842.9600015</v>
      </c>
      <c r="J20" s="7">
        <v>3104152027.4100003</v>
      </c>
      <c r="K20" s="7">
        <v>3648113225.3600011</v>
      </c>
      <c r="L20" s="7">
        <v>4105904804.460001</v>
      </c>
      <c r="M20" s="32">
        <f t="shared" si="0"/>
        <v>0.38155920004157451</v>
      </c>
      <c r="N20" s="23">
        <f t="shared" si="1"/>
        <v>12.548721786309812</v>
      </c>
    </row>
    <row r="21" spans="1:14">
      <c r="A21" s="136">
        <v>21</v>
      </c>
      <c r="B21" t="s">
        <v>1084</v>
      </c>
      <c r="C21" s="7">
        <v>1605873925.3799999</v>
      </c>
      <c r="D21" s="7">
        <v>1613216848.5600019</v>
      </c>
      <c r="E21" s="7">
        <v>1556770306.339998</v>
      </c>
      <c r="F21" s="7">
        <v>1606907196.7699993</v>
      </c>
      <c r="G21" s="7">
        <v>1596255015.8599982</v>
      </c>
      <c r="H21" s="7">
        <v>2066055221.5400004</v>
      </c>
      <c r="I21" s="7">
        <v>2309719087.9099998</v>
      </c>
      <c r="J21" s="7">
        <v>2526042160.019999</v>
      </c>
      <c r="K21" s="7">
        <v>2619104758.8299966</v>
      </c>
      <c r="L21" s="7">
        <v>3665656639.4699974</v>
      </c>
      <c r="M21" s="32">
        <f t="shared" si="0"/>
        <v>0.34064720971221046</v>
      </c>
      <c r="N21" s="23">
        <f t="shared" si="1"/>
        <v>39.958381852107181</v>
      </c>
    </row>
    <row r="22" spans="1:14">
      <c r="A22" s="136">
        <v>32</v>
      </c>
      <c r="B22" t="s">
        <v>1095</v>
      </c>
      <c r="C22" s="7">
        <v>1862312393.3300006</v>
      </c>
      <c r="D22" s="7">
        <v>1950083861.6200008</v>
      </c>
      <c r="E22" s="7">
        <v>1697393103.8300004</v>
      </c>
      <c r="F22" s="7">
        <v>1636554047.7700005</v>
      </c>
      <c r="G22" s="7">
        <v>1758594982.3700013</v>
      </c>
      <c r="H22" s="7">
        <v>1766848852.599999</v>
      </c>
      <c r="I22" s="7">
        <v>2709725463.1799994</v>
      </c>
      <c r="J22" s="7">
        <v>3554614162.9399977</v>
      </c>
      <c r="K22" s="7">
        <v>3048742902.5500021</v>
      </c>
      <c r="L22" s="7">
        <v>3059501304.0899992</v>
      </c>
      <c r="M22" s="32">
        <f t="shared" si="0"/>
        <v>0.28431756840701161</v>
      </c>
      <c r="N22" s="23">
        <f t="shared" si="1"/>
        <v>0.35287992080273511</v>
      </c>
    </row>
    <row r="23" spans="1:14">
      <c r="A23" s="136">
        <v>20</v>
      </c>
      <c r="B23" t="s">
        <v>1083</v>
      </c>
      <c r="C23" s="7">
        <v>930906079.6400001</v>
      </c>
      <c r="D23" s="7">
        <v>1058510762.0499995</v>
      </c>
      <c r="E23" s="7">
        <v>968694936.8299998</v>
      </c>
      <c r="F23" s="7">
        <v>1039460721.8900002</v>
      </c>
      <c r="G23" s="7">
        <v>1618953911.3400011</v>
      </c>
      <c r="H23" s="7">
        <v>1551448244.6700006</v>
      </c>
      <c r="I23" s="7">
        <v>2236017380.5299993</v>
      </c>
      <c r="J23" s="7">
        <v>2375332068.8499994</v>
      </c>
      <c r="K23" s="7">
        <v>1392758140.2499998</v>
      </c>
      <c r="L23" s="7">
        <v>2865791982.8500013</v>
      </c>
      <c r="M23" s="32">
        <f t="shared" si="0"/>
        <v>0.26631628070724711</v>
      </c>
      <c r="N23" s="23">
        <f t="shared" si="1"/>
        <v>105.76379344195342</v>
      </c>
    </row>
    <row r="24" spans="1:14">
      <c r="A24" s="136">
        <v>27</v>
      </c>
      <c r="B24" t="s">
        <v>1090</v>
      </c>
      <c r="C24" s="7">
        <v>1650883740.2400002</v>
      </c>
      <c r="D24" s="7">
        <v>1674149646.24</v>
      </c>
      <c r="E24" s="7">
        <v>1675749070.1799994</v>
      </c>
      <c r="F24" s="7">
        <v>2383959945.4600015</v>
      </c>
      <c r="G24" s="7">
        <v>2277240560.04</v>
      </c>
      <c r="H24" s="7">
        <v>3283329914.2399998</v>
      </c>
      <c r="I24" s="7">
        <v>3932621984.3100009</v>
      </c>
      <c r="J24" s="7">
        <v>4270856750.73</v>
      </c>
      <c r="K24" s="7">
        <v>3378539997.1800003</v>
      </c>
      <c r="L24" s="7">
        <v>2778019064.9800005</v>
      </c>
      <c r="M24" s="32">
        <f t="shared" si="0"/>
        <v>0.25815959760747975</v>
      </c>
      <c r="N24" s="23">
        <f t="shared" si="1"/>
        <v>-17.774569272562786</v>
      </c>
    </row>
    <row r="25" spans="1:14">
      <c r="A25" s="136">
        <v>18</v>
      </c>
      <c r="B25" t="s">
        <v>1081</v>
      </c>
      <c r="C25" s="7">
        <v>1019854873.9399998</v>
      </c>
      <c r="D25" s="7">
        <v>780089034.31999981</v>
      </c>
      <c r="E25" s="7">
        <v>771187611.48000026</v>
      </c>
      <c r="F25" s="7">
        <v>998795601.86000097</v>
      </c>
      <c r="G25" s="7">
        <v>1293952005.3799987</v>
      </c>
      <c r="H25" s="7">
        <v>1504715758.95</v>
      </c>
      <c r="I25" s="7">
        <v>1479968097.6100001</v>
      </c>
      <c r="J25" s="7">
        <v>1576675297.5900002</v>
      </c>
      <c r="K25" s="7">
        <v>1444653288.9300005</v>
      </c>
      <c r="L25" s="7">
        <v>2701377009.4100013</v>
      </c>
      <c r="M25" s="32">
        <f t="shared" si="0"/>
        <v>0.25103729867325575</v>
      </c>
      <c r="N25" s="23">
        <f t="shared" si="1"/>
        <v>86.991372262808341</v>
      </c>
    </row>
    <row r="26" spans="1:14">
      <c r="A26" s="136">
        <v>1</v>
      </c>
      <c r="B26" t="s">
        <v>1101</v>
      </c>
      <c r="C26" s="7">
        <v>3012768645.9900002</v>
      </c>
      <c r="D26" s="7">
        <v>2875324505.48</v>
      </c>
      <c r="E26" s="7">
        <v>2807110181.1199999</v>
      </c>
      <c r="F26" s="7">
        <v>2778415194.25</v>
      </c>
      <c r="G26" s="7">
        <v>2681362255.8400002</v>
      </c>
      <c r="H26" s="7">
        <v>2713561396.27</v>
      </c>
      <c r="I26" s="7">
        <v>2562616124.3800001</v>
      </c>
      <c r="J26" s="7">
        <v>2280626143.6400003</v>
      </c>
      <c r="K26" s="7">
        <v>2362866362.7200003</v>
      </c>
      <c r="L26" s="7">
        <v>2356984462.1999998</v>
      </c>
      <c r="M26" s="32">
        <f t="shared" si="0"/>
        <v>0.2190331117590853</v>
      </c>
      <c r="N26" s="23">
        <f t="shared" si="1"/>
        <v>-0.24893073145403832</v>
      </c>
    </row>
    <row r="27" spans="1:14">
      <c r="A27" s="136">
        <v>9</v>
      </c>
      <c r="B27" t="s">
        <v>1072</v>
      </c>
      <c r="C27" s="7">
        <v>974373939.31000042</v>
      </c>
      <c r="D27" s="7">
        <v>1095366528.2900009</v>
      </c>
      <c r="E27" s="7">
        <v>1125871909.0399995</v>
      </c>
      <c r="F27" s="7">
        <v>948350399.35000002</v>
      </c>
      <c r="G27" s="7">
        <v>1009529825.5799999</v>
      </c>
      <c r="H27" s="7">
        <v>961137557.24000025</v>
      </c>
      <c r="I27" s="7">
        <v>1000517378.05</v>
      </c>
      <c r="J27" s="7">
        <v>882563341.58000016</v>
      </c>
      <c r="K27" s="7">
        <v>872915107.44999933</v>
      </c>
      <c r="L27" s="7">
        <v>1982868328.1800005</v>
      </c>
      <c r="M27" s="32">
        <f t="shared" si="0"/>
        <v>0.18426673026279261</v>
      </c>
      <c r="N27" s="23">
        <f t="shared" si="1"/>
        <v>127.15477269862458</v>
      </c>
    </row>
    <row r="28" spans="1:14">
      <c r="A28" s="136">
        <v>30</v>
      </c>
      <c r="B28" t="s">
        <v>1093</v>
      </c>
      <c r="C28" s="7">
        <v>661827857.38</v>
      </c>
      <c r="D28" s="7">
        <v>623023044.04999995</v>
      </c>
      <c r="E28" s="7">
        <v>633765587.38</v>
      </c>
      <c r="F28" s="7">
        <v>698318657.38</v>
      </c>
      <c r="G28" s="7">
        <v>687462555.37999988</v>
      </c>
      <c r="H28" s="7">
        <v>697070555.38</v>
      </c>
      <c r="I28" s="7">
        <v>840190239.76999998</v>
      </c>
      <c r="J28" s="7">
        <v>844307929</v>
      </c>
      <c r="K28" s="7">
        <v>902117536</v>
      </c>
      <c r="L28" s="7">
        <v>1777386949</v>
      </c>
      <c r="M28" s="32">
        <f t="shared" si="0"/>
        <v>0.1651714724822918</v>
      </c>
      <c r="N28" s="23">
        <f t="shared" si="1"/>
        <v>97.023877496158093</v>
      </c>
    </row>
    <row r="29" spans="1:14">
      <c r="A29" s="136">
        <v>16</v>
      </c>
      <c r="B29" t="s">
        <v>1079</v>
      </c>
      <c r="C29" s="7">
        <v>170592080.47000003</v>
      </c>
      <c r="D29" s="7">
        <v>192361047.71000001</v>
      </c>
      <c r="E29" s="7">
        <v>172816684.64000002</v>
      </c>
      <c r="F29" s="7">
        <v>162421975.44999999</v>
      </c>
      <c r="G29" s="7">
        <v>262294072.97999999</v>
      </c>
      <c r="H29" s="7">
        <v>211718590.28</v>
      </c>
      <c r="I29" s="7">
        <v>281737298.74000001</v>
      </c>
      <c r="J29" s="7">
        <v>256664006.92000002</v>
      </c>
      <c r="K29" s="7">
        <v>265341192.23000002</v>
      </c>
      <c r="L29" s="7">
        <v>1110580008.3499999</v>
      </c>
      <c r="M29" s="32">
        <f t="shared" si="0"/>
        <v>0.10320551492277522</v>
      </c>
      <c r="N29" s="23">
        <f t="shared" si="1"/>
        <v>318.54790770192204</v>
      </c>
    </row>
    <row r="30" spans="1:14">
      <c r="A30" s="136">
        <v>15</v>
      </c>
      <c r="B30" t="s">
        <v>1078</v>
      </c>
      <c r="C30" s="7">
        <v>1483440932.6500008</v>
      </c>
      <c r="D30" s="7">
        <v>1010738593.2800003</v>
      </c>
      <c r="E30" s="7">
        <v>1118548928.3100002</v>
      </c>
      <c r="F30" s="7">
        <v>1413631683.3399994</v>
      </c>
      <c r="G30" s="7">
        <v>1069128724.9200001</v>
      </c>
      <c r="H30" s="7">
        <v>689145741.62</v>
      </c>
      <c r="I30" s="7">
        <v>760447446.61999977</v>
      </c>
      <c r="J30" s="7">
        <v>607743498.03000033</v>
      </c>
      <c r="K30" s="7">
        <v>724594376.97999966</v>
      </c>
      <c r="L30" s="7">
        <v>1057870805.04</v>
      </c>
      <c r="M30" s="32">
        <f t="shared" si="0"/>
        <v>9.8307281181957307E-2</v>
      </c>
      <c r="N30" s="23">
        <f t="shared" si="1"/>
        <v>45.994895716558887</v>
      </c>
    </row>
    <row r="31" spans="1:14">
      <c r="A31" s="136">
        <v>19</v>
      </c>
      <c r="B31" t="s">
        <v>1082</v>
      </c>
      <c r="C31" s="7">
        <v>495776804.14000005</v>
      </c>
      <c r="D31" s="7">
        <v>499378441.28999996</v>
      </c>
      <c r="E31" s="7">
        <v>597936133.77000022</v>
      </c>
      <c r="F31" s="7">
        <v>829582658.80999994</v>
      </c>
      <c r="G31" s="7">
        <v>1853763132.8599999</v>
      </c>
      <c r="H31" s="7">
        <v>2285456231.8699999</v>
      </c>
      <c r="I31" s="7">
        <v>393958436.25</v>
      </c>
      <c r="J31" s="7">
        <v>365947886.43000001</v>
      </c>
      <c r="K31" s="7">
        <v>475532749.99000013</v>
      </c>
      <c r="L31" s="7">
        <v>1044905802.1899997</v>
      </c>
      <c r="M31" s="32">
        <f t="shared" si="0"/>
        <v>9.7102451466809209E-2</v>
      </c>
      <c r="N31" s="23">
        <f t="shared" si="1"/>
        <v>119.73372017215905</v>
      </c>
    </row>
    <row r="32" spans="1:14">
      <c r="A32" s="136">
        <v>31</v>
      </c>
      <c r="B32" t="s">
        <v>1094</v>
      </c>
      <c r="C32" s="7">
        <v>31132646</v>
      </c>
      <c r="D32" s="7">
        <v>25057208</v>
      </c>
      <c r="E32" s="7">
        <v>29846727</v>
      </c>
      <c r="F32" s="7">
        <v>199082134.81</v>
      </c>
      <c r="G32" s="7">
        <v>29877359.039999999</v>
      </c>
      <c r="H32" s="7">
        <v>45620849.310000002</v>
      </c>
      <c r="I32" s="7">
        <v>45612277.109999999</v>
      </c>
      <c r="J32" s="7">
        <v>47930493.560000002</v>
      </c>
      <c r="K32" s="7">
        <v>42616145.32</v>
      </c>
      <c r="L32" s="7">
        <v>798783981.49000001</v>
      </c>
      <c r="M32" s="32">
        <f t="shared" si="0"/>
        <v>7.4230502531934042E-2</v>
      </c>
      <c r="N32" s="23">
        <f t="shared" si="1"/>
        <v>1774.3693862784116</v>
      </c>
    </row>
    <row r="33" spans="1:14">
      <c r="A33" s="136">
        <v>2</v>
      </c>
      <c r="B33" t="s">
        <v>1100</v>
      </c>
      <c r="C33" s="7">
        <v>686307171.47999978</v>
      </c>
      <c r="D33" s="7">
        <v>577428845.70000029</v>
      </c>
      <c r="E33" s="7">
        <v>516053731.88</v>
      </c>
      <c r="F33" s="7">
        <v>546923864.47000027</v>
      </c>
      <c r="G33" s="7">
        <v>580487998.16999996</v>
      </c>
      <c r="H33" s="7">
        <v>629937373.73000002</v>
      </c>
      <c r="I33" s="7">
        <v>597463630.86000001</v>
      </c>
      <c r="J33" s="7">
        <v>607158443.81999993</v>
      </c>
      <c r="K33" s="7">
        <v>658424619.81999981</v>
      </c>
      <c r="L33" s="7">
        <v>767068360.38999999</v>
      </c>
      <c r="M33" s="32">
        <f t="shared" si="0"/>
        <v>7.1283189432372496E-2</v>
      </c>
      <c r="N33" s="23">
        <f t="shared" si="1"/>
        <v>16.500558651604067</v>
      </c>
    </row>
    <row r="34" spans="1:14">
      <c r="A34" s="136">
        <v>10</v>
      </c>
      <c r="B34" t="s">
        <v>1073</v>
      </c>
      <c r="C34" s="7">
        <v>9211175.9500000011</v>
      </c>
      <c r="D34" s="7">
        <v>205980169.98000002</v>
      </c>
      <c r="E34" s="7">
        <v>9276765.1300000008</v>
      </c>
      <c r="F34" s="7">
        <v>287114282.05000001</v>
      </c>
      <c r="G34" s="7">
        <v>655566468.85000026</v>
      </c>
      <c r="H34" s="7">
        <v>558947372.07000029</v>
      </c>
      <c r="I34" s="7">
        <v>397789494.63</v>
      </c>
      <c r="J34" s="7">
        <v>436373867.94999999</v>
      </c>
      <c r="K34" s="7">
        <v>587137707.18999982</v>
      </c>
      <c r="L34" s="7">
        <v>691503809.74000001</v>
      </c>
      <c r="M34" s="32">
        <f t="shared" si="0"/>
        <v>6.426102236551888E-2</v>
      </c>
      <c r="N34" s="23">
        <f t="shared" si="1"/>
        <v>17.775404521281573</v>
      </c>
    </row>
    <row r="35" spans="1:14">
      <c r="A35" s="136">
        <v>12</v>
      </c>
      <c r="B35" t="s">
        <v>1075</v>
      </c>
      <c r="C35" s="7">
        <v>44965995.729999997</v>
      </c>
      <c r="D35" s="7">
        <v>66684108.739999995</v>
      </c>
      <c r="E35" s="7">
        <v>64490066.200000003</v>
      </c>
      <c r="F35" s="7">
        <v>26821104.439999998</v>
      </c>
      <c r="G35" s="7">
        <v>39270501.460000001</v>
      </c>
      <c r="H35" s="7">
        <v>41321141.120000005</v>
      </c>
      <c r="I35" s="7">
        <v>33955502.490000002</v>
      </c>
      <c r="J35" s="7">
        <v>38756739.689999998</v>
      </c>
      <c r="K35" s="7">
        <v>25662749.989999998</v>
      </c>
      <c r="L35" s="7">
        <v>42220601.600000001</v>
      </c>
      <c r="M35" s="32">
        <f t="shared" si="0"/>
        <v>3.9235344556140354E-3</v>
      </c>
      <c r="N35" s="23">
        <f t="shared" si="1"/>
        <v>64.520955924256384</v>
      </c>
    </row>
    <row r="36" spans="1:14">
      <c r="B36" s="137" t="s">
        <v>26</v>
      </c>
      <c r="C36" s="123">
        <v>706957178165.71997</v>
      </c>
      <c r="D36" s="123">
        <v>749337266930.36987</v>
      </c>
      <c r="E36" s="123">
        <v>752982586127.96021</v>
      </c>
      <c r="F36" s="123">
        <v>810587402284.32007</v>
      </c>
      <c r="G36" s="123">
        <v>826630806826.39966</v>
      </c>
      <c r="H36" s="123">
        <v>788423104940.28003</v>
      </c>
      <c r="I36" s="123">
        <v>854142790005.54004</v>
      </c>
      <c r="J36" s="123">
        <v>816701526202.57019</v>
      </c>
      <c r="K36" s="123">
        <v>823177786090.52002</v>
      </c>
      <c r="L36" s="123">
        <v>1076085913801.2197</v>
      </c>
      <c r="M36" s="138">
        <f t="shared" si="0"/>
        <v>100</v>
      </c>
      <c r="N36" s="139">
        <f t="shared" ref="N36" si="2">L36/K36*100-100</f>
        <v>30.723390740635068</v>
      </c>
    </row>
  </sheetData>
  <sortState ref="A2:N35">
    <sortCondition descending="1" ref="L2:L3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Q14"/>
  <sheetViews>
    <sheetView showGridLines="0" topLeftCell="D1" workbookViewId="0">
      <selection activeCell="H1" sqref="H1:N12"/>
    </sheetView>
  </sheetViews>
  <sheetFormatPr defaultRowHeight="15"/>
  <cols>
    <col min="1" max="1" width="6.42578125" customWidth="1"/>
    <col min="2" max="2" width="17.140625" customWidth="1"/>
    <col min="3" max="3" width="16.85546875" customWidth="1"/>
    <col min="4" max="4" width="15" customWidth="1"/>
    <col min="5" max="5" width="15" bestFit="1" customWidth="1"/>
    <col min="6" max="6" width="15.28515625" bestFit="1" customWidth="1"/>
    <col min="7" max="7" width="16.42578125" customWidth="1"/>
    <col min="8" max="8" width="6.42578125" customWidth="1"/>
    <col min="9" max="9" width="14.28515625" bestFit="1" customWidth="1"/>
    <col min="10" max="11" width="15.28515625" bestFit="1" customWidth="1"/>
    <col min="12" max="12" width="14.28515625" bestFit="1" customWidth="1"/>
    <col min="13" max="13" width="15.42578125" customWidth="1"/>
    <col min="14" max="14" width="15.28515625" bestFit="1" customWidth="1"/>
    <col min="15" max="15" width="12" bestFit="1" customWidth="1"/>
  </cols>
  <sheetData>
    <row r="1" spans="1:17" ht="45">
      <c r="A1" s="181" t="s">
        <v>38</v>
      </c>
      <c r="B1" s="76" t="s">
        <v>760</v>
      </c>
      <c r="C1" s="76" t="s">
        <v>761</v>
      </c>
      <c r="D1" s="76" t="s">
        <v>762</v>
      </c>
      <c r="E1" s="76" t="s">
        <v>763</v>
      </c>
      <c r="F1" s="76" t="s">
        <v>58</v>
      </c>
      <c r="G1" s="76" t="s">
        <v>770</v>
      </c>
      <c r="H1" s="181" t="s">
        <v>38</v>
      </c>
      <c r="I1" s="76" t="s">
        <v>767</v>
      </c>
      <c r="J1" s="76" t="s">
        <v>766</v>
      </c>
      <c r="K1" s="76" t="s">
        <v>768</v>
      </c>
      <c r="L1" s="76" t="s">
        <v>764</v>
      </c>
      <c r="M1" s="76" t="s">
        <v>765</v>
      </c>
      <c r="N1" s="76" t="s">
        <v>769</v>
      </c>
    </row>
    <row r="2" spans="1:17">
      <c r="A2" s="181"/>
      <c r="B2" s="74" t="s">
        <v>771</v>
      </c>
      <c r="C2" s="74" t="s">
        <v>772</v>
      </c>
      <c r="D2" s="75" t="s">
        <v>773</v>
      </c>
      <c r="E2" s="74" t="s">
        <v>774</v>
      </c>
      <c r="F2" s="74" t="s">
        <v>778</v>
      </c>
      <c r="G2" s="74" t="s">
        <v>775</v>
      </c>
      <c r="H2" s="181"/>
      <c r="I2" s="74" t="s">
        <v>776</v>
      </c>
      <c r="J2" s="74" t="s">
        <v>777</v>
      </c>
      <c r="K2" s="74" t="s">
        <v>779</v>
      </c>
      <c r="L2" s="74" t="s">
        <v>780</v>
      </c>
      <c r="M2" s="74" t="s">
        <v>781</v>
      </c>
      <c r="N2" s="74" t="s">
        <v>782</v>
      </c>
    </row>
    <row r="3" spans="1:17">
      <c r="A3" s="78">
        <v>2011</v>
      </c>
      <c r="B3" s="77">
        <v>736519195216.99976</v>
      </c>
      <c r="C3" s="77">
        <v>757418637055.99951</v>
      </c>
      <c r="D3" s="77">
        <v>108276042343.97017</v>
      </c>
      <c r="E3" s="77">
        <v>-16696962542.319967</v>
      </c>
      <c r="F3" s="77">
        <v>91579079801.650009</v>
      </c>
      <c r="G3" s="77">
        <v>706957178165.71899</v>
      </c>
      <c r="H3" s="78">
        <v>2011</v>
      </c>
      <c r="I3" s="77">
        <v>48418195555.620201</v>
      </c>
      <c r="J3" s="77">
        <v>656969119944.05713</v>
      </c>
      <c r="K3" s="77">
        <v>705387315499.67761</v>
      </c>
      <c r="L3" s="77">
        <f>F3-I3</f>
        <v>43160884246.029808</v>
      </c>
      <c r="M3" s="77">
        <f>G3-J3</f>
        <v>49988058221.661865</v>
      </c>
      <c r="N3" s="77">
        <f>L3+M3</f>
        <v>93148942467.691681</v>
      </c>
      <c r="O3" s="32">
        <f>K3/C3*100</f>
        <v>93.13044081426861</v>
      </c>
      <c r="P3" s="32">
        <f>K3/(F3+G3)*100</f>
        <v>88.335039074519045</v>
      </c>
      <c r="Q3" s="32">
        <f>I3/F3*100</f>
        <v>52.870366966438809</v>
      </c>
    </row>
    <row r="4" spans="1:17">
      <c r="A4" s="78">
        <v>2012</v>
      </c>
      <c r="B4" s="77">
        <v>803681032747.99902</v>
      </c>
      <c r="C4" s="77">
        <v>824731063700.07959</v>
      </c>
      <c r="D4" s="77">
        <v>93148942467.68988</v>
      </c>
      <c r="E4" s="77">
        <v>-24080430977.990025</v>
      </c>
      <c r="F4" s="77">
        <v>69068511489.699875</v>
      </c>
      <c r="G4" s="77">
        <v>749337266930.36902</v>
      </c>
      <c r="H4" s="78">
        <v>2012</v>
      </c>
      <c r="I4" s="77">
        <v>37059464001.9002</v>
      </c>
      <c r="J4" s="77">
        <v>707316900644.51855</v>
      </c>
      <c r="K4" s="77">
        <v>744376364646.41846</v>
      </c>
      <c r="L4" s="77">
        <f t="shared" ref="L4:L10" si="0">F4-I4</f>
        <v>32009047487.799675</v>
      </c>
      <c r="M4" s="77">
        <f t="shared" ref="M4:M10" si="1">G4-J4</f>
        <v>42020366285.850464</v>
      </c>
      <c r="N4" s="77">
        <f t="shared" ref="N4:N10" si="2">L4+M4</f>
        <v>74029413773.650146</v>
      </c>
      <c r="O4" s="32">
        <f t="shared" ref="O4:O10" si="3">K4/C4*100</f>
        <v>90.256860376622996</v>
      </c>
      <c r="P4" s="32">
        <f t="shared" ref="P4:P10" si="4">K4/(F4+G4)*100</f>
        <v>90.954436573436212</v>
      </c>
      <c r="Q4" s="32">
        <f t="shared" ref="Q4:Q10" si="5">I4/F4*100</f>
        <v>53.656091904379387</v>
      </c>
    </row>
    <row r="5" spans="1:17">
      <c r="A5" s="78">
        <v>2013</v>
      </c>
      <c r="B5" s="77">
        <v>799534732525.63989</v>
      </c>
      <c r="C5" s="77">
        <v>818804782805.80005</v>
      </c>
      <c r="D5" s="77">
        <v>76316402249.120102</v>
      </c>
      <c r="E5" s="77">
        <v>-13382109140.63002</v>
      </c>
      <c r="F5" s="77">
        <v>62934293108.489967</v>
      </c>
      <c r="G5" s="77">
        <v>752982586127.96143</v>
      </c>
      <c r="H5" s="78">
        <v>2013</v>
      </c>
      <c r="I5" s="77">
        <v>37231135186.65004</v>
      </c>
      <c r="J5" s="77">
        <v>694469402725.14795</v>
      </c>
      <c r="K5" s="77">
        <v>731700537911.79541</v>
      </c>
      <c r="L5" s="77">
        <f t="shared" si="0"/>
        <v>25703157921.839928</v>
      </c>
      <c r="M5" s="77">
        <f t="shared" si="1"/>
        <v>58513183402.813477</v>
      </c>
      <c r="N5" s="77">
        <f t="shared" si="2"/>
        <v>84216341324.653412</v>
      </c>
      <c r="O5" s="32">
        <f t="shared" si="3"/>
        <v>89.362025390774548</v>
      </c>
      <c r="P5" s="32">
        <f t="shared" si="4"/>
        <v>89.678318531237267</v>
      </c>
      <c r="Q5" s="32">
        <f t="shared" si="5"/>
        <v>59.158740565288845</v>
      </c>
    </row>
    <row r="6" spans="1:17">
      <c r="A6" s="78">
        <v>2014</v>
      </c>
      <c r="B6" s="77">
        <v>847658343964.99854</v>
      </c>
      <c r="C6" s="77">
        <v>865594995073.99854</v>
      </c>
      <c r="D6" s="77">
        <v>84216341324.649872</v>
      </c>
      <c r="E6" s="77">
        <v>-10818046443.88002</v>
      </c>
      <c r="F6" s="77">
        <v>73398294880.769989</v>
      </c>
      <c r="G6" s="77">
        <v>810587402284.3208</v>
      </c>
      <c r="H6" s="78">
        <v>2014</v>
      </c>
      <c r="I6" s="77">
        <v>36736020487.459923</v>
      </c>
      <c r="J6" s="77">
        <v>733996140409.23145</v>
      </c>
      <c r="K6" s="77">
        <v>770732160896.68872</v>
      </c>
      <c r="L6" s="77">
        <f t="shared" si="0"/>
        <v>36662274393.310066</v>
      </c>
      <c r="M6" s="77">
        <f t="shared" si="1"/>
        <v>76591261875.089355</v>
      </c>
      <c r="N6" s="77">
        <f t="shared" si="2"/>
        <v>113253536268.39941</v>
      </c>
      <c r="O6" s="32">
        <f t="shared" si="3"/>
        <v>89.040736751348689</v>
      </c>
      <c r="P6" s="32">
        <f t="shared" si="4"/>
        <v>87.188306707721409</v>
      </c>
      <c r="Q6" s="32">
        <f t="shared" si="5"/>
        <v>50.050236925986937</v>
      </c>
    </row>
    <row r="7" spans="1:17">
      <c r="A7" s="78">
        <v>2015</v>
      </c>
      <c r="B7" s="7">
        <v>857770641325.99939</v>
      </c>
      <c r="C7" s="7">
        <v>893696324689.00061</v>
      </c>
      <c r="D7" s="7">
        <v>113253536268.40013</v>
      </c>
      <c r="E7" s="7">
        <v>-13949437365.120043</v>
      </c>
      <c r="F7" s="7">
        <v>99304098903.279709</v>
      </c>
      <c r="G7" s="7">
        <v>826630806826.39465</v>
      </c>
      <c r="H7" s="78">
        <v>2015</v>
      </c>
      <c r="I7" s="7">
        <v>52523359218.549919</v>
      </c>
      <c r="J7" s="7">
        <v>760380449208.63855</v>
      </c>
      <c r="K7" s="7">
        <v>812903808427.19043</v>
      </c>
      <c r="L7" s="77">
        <f t="shared" si="0"/>
        <v>46780739684.72979</v>
      </c>
      <c r="M7" s="77">
        <f t="shared" si="1"/>
        <v>66250357617.756104</v>
      </c>
      <c r="N7" s="77">
        <f t="shared" si="2"/>
        <v>113031097302.4859</v>
      </c>
      <c r="O7" s="32">
        <f t="shared" si="3"/>
        <v>90.959734975980197</v>
      </c>
      <c r="P7" s="32">
        <f t="shared" si="4"/>
        <v>87.792759879441988</v>
      </c>
      <c r="Q7" s="32">
        <f t="shared" si="5"/>
        <v>52.891431268820696</v>
      </c>
    </row>
    <row r="8" spans="1:17">
      <c r="A8" s="78">
        <v>2016</v>
      </c>
      <c r="B8" s="7">
        <v>829263626322.00012</v>
      </c>
      <c r="C8" s="7">
        <v>855730150032.00122</v>
      </c>
      <c r="D8" s="7">
        <v>113031097302.4903</v>
      </c>
      <c r="E8" s="7">
        <v>-4419096496.9000216</v>
      </c>
      <c r="F8" s="7">
        <v>108612000805.59019</v>
      </c>
      <c r="G8" s="7">
        <v>788423104940.28113</v>
      </c>
      <c r="H8" s="78">
        <v>2016</v>
      </c>
      <c r="I8" s="7">
        <v>40615942475.670036</v>
      </c>
      <c r="J8" s="7">
        <v>721995966916.7312</v>
      </c>
      <c r="K8" s="7">
        <v>762611909392.3988</v>
      </c>
      <c r="L8" s="77">
        <f t="shared" si="0"/>
        <v>67996058329.920158</v>
      </c>
      <c r="M8" s="77">
        <f t="shared" si="1"/>
        <v>66427138023.549927</v>
      </c>
      <c r="N8" s="77">
        <f t="shared" si="2"/>
        <v>134423196353.47009</v>
      </c>
      <c r="O8" s="32">
        <f t="shared" si="3"/>
        <v>89.118270445873605</v>
      </c>
      <c r="P8" s="32">
        <f t="shared" si="4"/>
        <v>85.014722891842496</v>
      </c>
      <c r="Q8" s="32">
        <f t="shared" si="5"/>
        <v>37.395446335962866</v>
      </c>
    </row>
    <row r="9" spans="1:17">
      <c r="A9" s="78">
        <v>2017</v>
      </c>
      <c r="B9" s="7">
        <v>882968268863</v>
      </c>
      <c r="C9" s="7">
        <v>904212283824.9989</v>
      </c>
      <c r="D9" s="7">
        <v>134423196353.47014</v>
      </c>
      <c r="E9" s="7">
        <v>-17590202009.059967</v>
      </c>
      <c r="F9" s="7">
        <v>116832994344.41013</v>
      </c>
      <c r="G9" s="7">
        <v>854142790005.53735</v>
      </c>
      <c r="H9" s="78">
        <v>2017</v>
      </c>
      <c r="I9" s="7">
        <v>49088605690.630196</v>
      </c>
      <c r="J9" s="7">
        <v>783981641396.43799</v>
      </c>
      <c r="K9" s="7">
        <v>833070247087.06873</v>
      </c>
      <c r="L9" s="77">
        <f t="shared" si="0"/>
        <v>67744388653.77993</v>
      </c>
      <c r="M9" s="77">
        <f t="shared" si="1"/>
        <v>70161148609.099365</v>
      </c>
      <c r="N9" s="77">
        <f t="shared" si="2"/>
        <v>137905537262.8793</v>
      </c>
      <c r="O9" s="32">
        <f t="shared" si="3"/>
        <v>92.132153255319082</v>
      </c>
      <c r="P9" s="32">
        <f t="shared" si="4"/>
        <v>85.797221775700166</v>
      </c>
      <c r="Q9" s="32">
        <f t="shared" si="5"/>
        <v>42.016046893331072</v>
      </c>
    </row>
    <row r="10" spans="1:17">
      <c r="A10" s="78">
        <v>2018</v>
      </c>
      <c r="B10" s="7">
        <v>854292452015.00085</v>
      </c>
      <c r="C10" s="7">
        <v>873531363625.22913</v>
      </c>
      <c r="D10" s="7">
        <v>137905537262.88022</v>
      </c>
      <c r="E10" s="7">
        <v>-17533059395.719982</v>
      </c>
      <c r="F10" s="7">
        <v>120372477867.15999</v>
      </c>
      <c r="G10" s="7">
        <v>816701526202.57019</v>
      </c>
      <c r="H10" s="78">
        <v>2018</v>
      </c>
      <c r="I10" s="7">
        <v>48309239369.719986</v>
      </c>
      <c r="J10" s="7">
        <v>748400280849.03357</v>
      </c>
      <c r="K10" s="7">
        <v>796709520218.75049</v>
      </c>
      <c r="L10" s="77">
        <f t="shared" si="0"/>
        <v>72063238497.440002</v>
      </c>
      <c r="M10" s="77">
        <f t="shared" si="1"/>
        <v>68301245353.536621</v>
      </c>
      <c r="N10" s="77">
        <f t="shared" si="2"/>
        <v>140364483850.97662</v>
      </c>
      <c r="O10" s="32">
        <f t="shared" si="3"/>
        <v>91.20559986676821</v>
      </c>
      <c r="P10" s="32">
        <f t="shared" si="4"/>
        <v>85.020981988468989</v>
      </c>
      <c r="Q10" s="32">
        <f t="shared" si="5"/>
        <v>40.133126961989461</v>
      </c>
    </row>
    <row r="11" spans="1:17">
      <c r="A11" s="99">
        <v>2019</v>
      </c>
      <c r="B11" s="7">
        <v>871111622356</v>
      </c>
      <c r="C11" s="7">
        <v>904597955521.1499</v>
      </c>
      <c r="D11" s="7">
        <v>140364483850.98001</v>
      </c>
      <c r="E11" s="7">
        <v>-19250596749.060009</v>
      </c>
      <c r="F11" s="7">
        <v>121113887101.92004</v>
      </c>
      <c r="G11" s="7">
        <v>823177786090.52026</v>
      </c>
      <c r="H11" s="154">
        <v>2019</v>
      </c>
      <c r="I11" s="7">
        <v>44723547515.980057</v>
      </c>
      <c r="J11" s="7">
        <v>785553872219.65015</v>
      </c>
      <c r="K11" s="7">
        <v>830277419735.63</v>
      </c>
      <c r="L11" s="77">
        <f t="shared" ref="L11:L12" si="6">F11-I11</f>
        <v>76390339585.939987</v>
      </c>
      <c r="M11" s="77">
        <f t="shared" ref="M11:M12" si="7">G11-J11</f>
        <v>37623913870.870117</v>
      </c>
      <c r="N11" s="77">
        <f t="shared" ref="N11:N12" si="8">L11+M11</f>
        <v>114014253456.8101</v>
      </c>
      <c r="O11" s="32">
        <f t="shared" ref="O11" si="9">K11/C11*100</f>
        <v>91.784136219642136</v>
      </c>
      <c r="P11" s="32">
        <f t="shared" ref="P11" si="10">K11/(F11+G11)*100</f>
        <v>87.925949503361238</v>
      </c>
      <c r="Q11" s="32">
        <f t="shared" ref="Q11" si="11">I11/F11*100</f>
        <v>36.926853382506167</v>
      </c>
    </row>
    <row r="12" spans="1:17">
      <c r="A12" s="154">
        <v>2020</v>
      </c>
      <c r="B12" s="7">
        <v>1138719668290.4995</v>
      </c>
      <c r="C12" s="7">
        <v>1149949620114.1008</v>
      </c>
      <c r="D12" s="7">
        <v>114014253456.80984</v>
      </c>
      <c r="E12" s="7">
        <v>-12598656067.720039</v>
      </c>
      <c r="F12" s="7">
        <v>101415597389.09016</v>
      </c>
      <c r="G12" s="7">
        <v>1076085913801.2191</v>
      </c>
      <c r="H12" s="154">
        <v>2020</v>
      </c>
      <c r="I12" s="7">
        <v>31581903341.229988</v>
      </c>
      <c r="J12" s="7">
        <v>949003073867.9104</v>
      </c>
      <c r="K12" s="7">
        <v>980584977209.13623</v>
      </c>
      <c r="L12" s="77">
        <f t="shared" si="6"/>
        <v>69833694047.860168</v>
      </c>
      <c r="M12" s="77">
        <f t="shared" si="7"/>
        <v>127082839933.30872</v>
      </c>
      <c r="N12" s="77">
        <f t="shared" si="8"/>
        <v>196916533981.16888</v>
      </c>
      <c r="O12" s="32">
        <f t="shared" ref="O12" si="12">K12/C12*100</f>
        <v>85.271994534146657</v>
      </c>
      <c r="P12" s="32">
        <f t="shared" ref="P12" si="13">K12/(F12+G12)*100</f>
        <v>83.276748937492684</v>
      </c>
      <c r="Q12" s="32">
        <f t="shared" ref="Q12" si="14">I12/F12*100</f>
        <v>31.141071151080581</v>
      </c>
    </row>
    <row r="13" spans="1:17">
      <c r="C13" s="7">
        <f>C12-K12</f>
        <v>169364642904.9646</v>
      </c>
      <c r="I13" s="7"/>
    </row>
    <row r="14" spans="1:17">
      <c r="C14" s="32">
        <f>K12/C12*100</f>
        <v>85.271994534146657</v>
      </c>
      <c r="K14">
        <f>K12/(F12+G12)</f>
        <v>0.83276748937492684</v>
      </c>
    </row>
  </sheetData>
  <mergeCells count="2">
    <mergeCell ref="A1:A2"/>
    <mergeCell ref="H1: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T17"/>
  <sheetViews>
    <sheetView topLeftCell="B1" workbookViewId="0">
      <selection activeCell="B10" sqref="B10:S10"/>
    </sheetView>
  </sheetViews>
  <sheetFormatPr defaultRowHeight="15"/>
  <cols>
    <col min="1" max="1" width="51.5703125" customWidth="1"/>
    <col min="2" max="19" width="9.42578125" customWidth="1"/>
  </cols>
  <sheetData>
    <row r="1" spans="1:20">
      <c r="B1">
        <v>2003</v>
      </c>
      <c r="C1">
        <v>2004</v>
      </c>
      <c r="D1">
        <v>2005</v>
      </c>
      <c r="E1">
        <v>2006</v>
      </c>
      <c r="F1">
        <v>2007</v>
      </c>
      <c r="G1">
        <v>2008</v>
      </c>
      <c r="H1">
        <v>2009</v>
      </c>
      <c r="I1">
        <v>2010</v>
      </c>
      <c r="J1">
        <v>2011</v>
      </c>
      <c r="K1">
        <v>2012</v>
      </c>
      <c r="L1">
        <v>2013</v>
      </c>
      <c r="M1">
        <v>2014</v>
      </c>
      <c r="N1">
        <v>2015</v>
      </c>
      <c r="O1">
        <v>2016</v>
      </c>
      <c r="P1">
        <v>2017</v>
      </c>
      <c r="Q1">
        <v>2018</v>
      </c>
      <c r="R1">
        <v>2019</v>
      </c>
      <c r="S1">
        <v>2020</v>
      </c>
    </row>
    <row r="2" spans="1:20">
      <c r="A2" s="3" t="s">
        <v>62</v>
      </c>
      <c r="B2" s="13">
        <v>391593</v>
      </c>
      <c r="C2" s="13">
        <v>400561</v>
      </c>
      <c r="D2" s="13">
        <v>420449</v>
      </c>
      <c r="E2" s="13">
        <v>428139</v>
      </c>
      <c r="F2" s="13">
        <v>437189</v>
      </c>
      <c r="G2" s="13">
        <f>'Uscite2008-2020'!$C327/1000000</f>
        <v>472685.15148090007</v>
      </c>
      <c r="H2" s="13">
        <f>'Uscite2008-2020'!$C300/1000000</f>
        <v>481578.26287939009</v>
      </c>
      <c r="I2" s="13">
        <f>'Uscite2008-2020'!$C273/1000000</f>
        <v>474662.18175524991</v>
      </c>
      <c r="J2" s="13">
        <f>'Uscite2008-2020'!$C246/1000000</f>
        <v>472319.77414969011</v>
      </c>
      <c r="K2" s="13">
        <f>'Uscite2008-2020'!$C219/1000000</f>
        <v>489350.58853009006</v>
      </c>
      <c r="L2" s="13">
        <f>'Uscite2008-2020'!$C192/1000000</f>
        <v>510835.17783069995</v>
      </c>
      <c r="M2" s="13">
        <f>'Uscite2008-2020'!$C165/1000000</f>
        <v>526195.11499342998</v>
      </c>
      <c r="N2" s="13">
        <f>'Uscite2008-2020'!$C138/1000000</f>
        <v>569801.09880231018</v>
      </c>
      <c r="O2" s="13">
        <f>'Uscite2008-2020'!$C111/1000000</f>
        <v>549647.20947318012</v>
      </c>
      <c r="P2" s="13">
        <f>'Uscite2008-2020'!$C84/1000000</f>
        <v>548889.87307429989</v>
      </c>
      <c r="Q2" s="13">
        <f>'Uscite2008-2020'!$C57/1000000</f>
        <v>561969.18706958019</v>
      </c>
      <c r="R2" s="13">
        <f>'Uscite2008-2020'!$C30/1000000</f>
        <v>553480.38695858035</v>
      </c>
      <c r="S2" s="13">
        <f>'Uscite2008-2020'!$C3/1000000</f>
        <v>670870.06639950979</v>
      </c>
    </row>
    <row r="3" spans="1:20">
      <c r="A3" s="3" t="s">
        <v>63</v>
      </c>
      <c r="B3" s="13">
        <v>60035</v>
      </c>
      <c r="C3" s="13">
        <v>47364</v>
      </c>
      <c r="D3" s="13">
        <v>46794</v>
      </c>
      <c r="E3" s="13">
        <v>39854</v>
      </c>
      <c r="F3" s="13">
        <v>53157</v>
      </c>
      <c r="G3" s="13">
        <f>'Uscite2008-2020'!$C340/1000000</f>
        <v>63051.550530389984</v>
      </c>
      <c r="H3" s="13">
        <f>'Uscite2008-2020'!$C313/1000000</f>
        <v>58913.34283632999</v>
      </c>
      <c r="I3" s="13">
        <f>'Uscite2008-2020'!$C286/1000000</f>
        <v>52282.257116829984</v>
      </c>
      <c r="J3" s="13">
        <f>'Uscite2008-2020'!$C259/1000000</f>
        <v>48502.102476930006</v>
      </c>
      <c r="K3" s="13">
        <f>'Uscite2008-2020'!$C232/1000000</f>
        <v>45653.027502720004</v>
      </c>
      <c r="L3" s="13">
        <f>'Uscite2008-2020'!$C205/1000000</f>
        <v>71174.831876520009</v>
      </c>
      <c r="M3" s="13">
        <f>'Uscite2008-2020'!$C178/1000000</f>
        <v>76830.108167940009</v>
      </c>
      <c r="N3" s="13">
        <f>'Uscite2008-2020'!$C151/1000000</f>
        <v>41309.733821439986</v>
      </c>
      <c r="O3" s="13">
        <f>'Uscite2008-2020'!$C124/1000000</f>
        <v>42794.163934470009</v>
      </c>
      <c r="P3" s="13">
        <f>'Uscite2008-2020'!$C97/1000000</f>
        <v>63180.564578250014</v>
      </c>
      <c r="Q3" s="13">
        <f>'Uscite2008-2020'!$C70/1000000</f>
        <v>49628.078957879996</v>
      </c>
      <c r="R3" s="13">
        <f>'Uscite2008-2020'!$C43/1000000</f>
        <v>49806.25381319999</v>
      </c>
      <c r="S3" s="13">
        <f>'Uscite2008-2020'!$C16/1000000</f>
        <v>169204.41061895</v>
      </c>
    </row>
    <row r="4" spans="1:20">
      <c r="A4" s="3" t="s">
        <v>64</v>
      </c>
      <c r="B4" s="13">
        <v>230794</v>
      </c>
      <c r="C4" s="13">
        <v>192929</v>
      </c>
      <c r="D4" s="13">
        <v>168313</v>
      </c>
      <c r="E4" s="13">
        <v>163620</v>
      </c>
      <c r="F4" s="13">
        <v>164199</v>
      </c>
      <c r="G4" s="13">
        <f>'Uscite2008-2020'!$C348/1000000</f>
        <v>184807.78960349999</v>
      </c>
      <c r="H4" s="13">
        <f>'Uscite2008-2020'!$C321/1000000</f>
        <v>176141.24064973003</v>
      </c>
      <c r="I4" s="13">
        <f>'Uscite2008-2020'!$C294/1000000</f>
        <v>188435.48696680999</v>
      </c>
      <c r="J4" s="13">
        <f>'Uscite2008-2020'!$C267/1000000</f>
        <v>186135.30153909998</v>
      </c>
      <c r="K4" s="13">
        <f>'Uscite2008-2020'!$C240/1000000</f>
        <v>214333.65089756</v>
      </c>
      <c r="L4" s="13">
        <f>'Uscite2008-2020'!$C213/1000000</f>
        <v>170972.57642073999</v>
      </c>
      <c r="M4" s="13">
        <f>'Uscite2008-2020'!$C186/1000000</f>
        <v>207562.17912295001</v>
      </c>
      <c r="N4" s="13">
        <f>'Uscite2008-2020'!$C159/1000000</f>
        <v>215519.97420264999</v>
      </c>
      <c r="O4" s="13">
        <f>'Uscite2008-2020'!$C132/1000000</f>
        <v>195981.73153263004</v>
      </c>
      <c r="P4" s="13">
        <f>'Uscite2008-2020'!$C105/1000000</f>
        <v>242072.35235299004</v>
      </c>
      <c r="Q4" s="13">
        <f>'Uscite2008-2020'!$C78/1000000</f>
        <v>205104.2601751099</v>
      </c>
      <c r="R4" s="13">
        <f>'Uscite2008-2020'!$C51/1000000</f>
        <v>219891.14531873993</v>
      </c>
      <c r="S4" s="13">
        <f>'Uscite2008-2020'!$C24/1000000</f>
        <v>236011.43678275999</v>
      </c>
    </row>
    <row r="5" spans="1:20">
      <c r="B5" s="14">
        <f t="shared" ref="B5:P5" si="0">SUM(B2:B4)</f>
        <v>682422</v>
      </c>
      <c r="C5" s="14">
        <f t="shared" si="0"/>
        <v>640854</v>
      </c>
      <c r="D5" s="14">
        <f t="shared" si="0"/>
        <v>635556</v>
      </c>
      <c r="E5" s="14">
        <f t="shared" si="0"/>
        <v>631613</v>
      </c>
      <c r="F5" s="14">
        <f t="shared" si="0"/>
        <v>654545</v>
      </c>
      <c r="G5" s="14">
        <f t="shared" si="0"/>
        <v>720544.49161478993</v>
      </c>
      <c r="H5" s="14">
        <f t="shared" si="0"/>
        <v>716632.84636545018</v>
      </c>
      <c r="I5" s="14">
        <f t="shared" si="0"/>
        <v>715379.9258388899</v>
      </c>
      <c r="J5" s="14">
        <f t="shared" si="0"/>
        <v>706957.17816572008</v>
      </c>
      <c r="K5" s="14">
        <f t="shared" si="0"/>
        <v>749337.26693037013</v>
      </c>
      <c r="L5" s="14">
        <f t="shared" si="0"/>
        <v>752982.58612795989</v>
      </c>
      <c r="M5" s="14">
        <f t="shared" si="0"/>
        <v>810587.40228431998</v>
      </c>
      <c r="N5" s="14">
        <f t="shared" si="0"/>
        <v>826630.80682640022</v>
      </c>
      <c r="O5" s="14">
        <f t="shared" si="0"/>
        <v>788423.1049402802</v>
      </c>
      <c r="P5" s="14">
        <f t="shared" si="0"/>
        <v>854142.79000554001</v>
      </c>
      <c r="Q5" s="14">
        <f>SUM(Q2:Q4)</f>
        <v>816701.52620257018</v>
      </c>
      <c r="R5" s="14">
        <f>SUM(R2:R4)</f>
        <v>823177.78609052033</v>
      </c>
      <c r="S5" s="14">
        <f>SUM(S2:S4)</f>
        <v>1076085.9138012198</v>
      </c>
    </row>
    <row r="7" spans="1:20">
      <c r="B7">
        <v>2003</v>
      </c>
      <c r="C7">
        <v>2004</v>
      </c>
      <c r="D7">
        <v>2005</v>
      </c>
      <c r="E7">
        <v>2006</v>
      </c>
      <c r="F7">
        <v>2007</v>
      </c>
      <c r="G7">
        <v>2008</v>
      </c>
      <c r="H7">
        <v>2009</v>
      </c>
      <c r="I7">
        <v>2010</v>
      </c>
      <c r="J7">
        <v>2011</v>
      </c>
      <c r="K7">
        <v>2012</v>
      </c>
      <c r="L7">
        <v>2013</v>
      </c>
      <c r="M7">
        <v>2014</v>
      </c>
      <c r="N7">
        <v>2015</v>
      </c>
      <c r="O7">
        <v>2016</v>
      </c>
      <c r="P7">
        <v>2017</v>
      </c>
      <c r="Q7">
        <v>2018</v>
      </c>
      <c r="R7">
        <v>2019</v>
      </c>
      <c r="S7">
        <v>2020</v>
      </c>
    </row>
    <row r="8" spans="1:20">
      <c r="A8" s="3" t="s">
        <v>62</v>
      </c>
      <c r="B8" s="13">
        <f t="shared" ref="B8:P8" si="1">B2/B$5*100</f>
        <v>57.382821773037797</v>
      </c>
      <c r="C8" s="13">
        <f t="shared" si="1"/>
        <v>62.504252138552616</v>
      </c>
      <c r="D8" s="13">
        <f t="shared" si="1"/>
        <v>66.154516675163165</v>
      </c>
      <c r="E8" s="13">
        <f t="shared" si="1"/>
        <v>67.785020257657777</v>
      </c>
      <c r="F8" s="13">
        <f t="shared" si="1"/>
        <v>66.792810272784905</v>
      </c>
      <c r="G8" s="13">
        <f t="shared" si="1"/>
        <v>65.601105411489584</v>
      </c>
      <c r="H8" s="13">
        <f t="shared" si="1"/>
        <v>67.200138163051363</v>
      </c>
      <c r="I8" s="13">
        <f t="shared" si="1"/>
        <v>66.351062506910225</v>
      </c>
      <c r="J8" s="13">
        <f t="shared" si="1"/>
        <v>66.810238121519177</v>
      </c>
      <c r="K8" s="13">
        <f t="shared" si="1"/>
        <v>65.304451029733912</v>
      </c>
      <c r="L8" s="13">
        <f t="shared" si="1"/>
        <v>67.841565959387268</v>
      </c>
      <c r="M8" s="13">
        <f t="shared" si="1"/>
        <v>64.915284090346972</v>
      </c>
      <c r="N8" s="13">
        <f t="shared" si="1"/>
        <v>68.930542401376229</v>
      </c>
      <c r="O8" s="13">
        <f t="shared" si="1"/>
        <v>69.714751638945643</v>
      </c>
      <c r="P8" s="13">
        <f t="shared" si="1"/>
        <v>64.262074151646203</v>
      </c>
      <c r="Q8" s="13">
        <f t="shared" ref="Q8:R11" si="2">Q2/Q$5*100</f>
        <v>68.809616370202846</v>
      </c>
      <c r="R8" s="13">
        <f t="shared" si="2"/>
        <v>67.237041172745776</v>
      </c>
      <c r="S8" s="13">
        <f t="shared" ref="S8" si="3">S2/S$5*100</f>
        <v>62.343541328377285</v>
      </c>
    </row>
    <row r="9" spans="1:20">
      <c r="A9" s="3" t="s">
        <v>63</v>
      </c>
      <c r="B9" s="13">
        <f t="shared" ref="B9:P9" si="4">B3/B$5*100</f>
        <v>8.7973424068977852</v>
      </c>
      <c r="C9" s="13">
        <f t="shared" si="4"/>
        <v>7.3907629506876766</v>
      </c>
      <c r="D9" s="13">
        <f t="shared" si="4"/>
        <v>7.3626871589600285</v>
      </c>
      <c r="E9" s="13">
        <f t="shared" si="4"/>
        <v>6.3098764591609093</v>
      </c>
      <c r="F9" s="13">
        <f t="shared" si="4"/>
        <v>8.1212139730652595</v>
      </c>
      <c r="G9" s="13">
        <f t="shared" si="4"/>
        <v>8.7505423001828948</v>
      </c>
      <c r="H9" s="13">
        <f t="shared" si="4"/>
        <v>8.2208543935881586</v>
      </c>
      <c r="I9" s="13">
        <f t="shared" si="4"/>
        <v>7.3083204082811273</v>
      </c>
      <c r="J9" s="13">
        <f t="shared" si="4"/>
        <v>6.8606846319566577</v>
      </c>
      <c r="K9" s="13">
        <f t="shared" si="4"/>
        <v>6.0924538945908546</v>
      </c>
      <c r="L9" s="13">
        <f t="shared" si="4"/>
        <v>9.4523875037429796</v>
      </c>
      <c r="M9" s="13">
        <f t="shared" si="4"/>
        <v>9.4783249716717446</v>
      </c>
      <c r="N9" s="13">
        <f t="shared" si="4"/>
        <v>4.9973620000972687</v>
      </c>
      <c r="O9" s="13">
        <f t="shared" si="4"/>
        <v>5.4278170776985908</v>
      </c>
      <c r="P9" s="13">
        <f t="shared" si="4"/>
        <v>7.3969557921152989</v>
      </c>
      <c r="Q9" s="13">
        <f t="shared" si="2"/>
        <v>6.0766482448779602</v>
      </c>
      <c r="R9" s="13">
        <f t="shared" si="2"/>
        <v>6.0504856490045116</v>
      </c>
      <c r="S9" s="13">
        <f t="shared" ref="S9" si="5">S3/S$5*100</f>
        <v>15.724061475839216</v>
      </c>
    </row>
    <row r="10" spans="1:20">
      <c r="A10" s="3" t="s">
        <v>64</v>
      </c>
      <c r="B10" s="13">
        <f t="shared" ref="B10:P10" si="6">B4/B$5*100</f>
        <v>33.819835820064419</v>
      </c>
      <c r="C10" s="13">
        <f t="shared" si="6"/>
        <v>30.104984910759704</v>
      </c>
      <c r="D10" s="13">
        <f t="shared" si="6"/>
        <v>26.48279616587681</v>
      </c>
      <c r="E10" s="13">
        <f t="shared" si="6"/>
        <v>25.905103283181312</v>
      </c>
      <c r="F10" s="13">
        <f t="shared" si="6"/>
        <v>25.085975754149832</v>
      </c>
      <c r="G10" s="13">
        <f t="shared" si="6"/>
        <v>25.648352288327537</v>
      </c>
      <c r="H10" s="13">
        <f t="shared" si="6"/>
        <v>24.579007443360474</v>
      </c>
      <c r="I10" s="13">
        <f t="shared" si="6"/>
        <v>26.340617084808638</v>
      </c>
      <c r="J10" s="13">
        <f t="shared" si="6"/>
        <v>26.329077246524175</v>
      </c>
      <c r="K10" s="13">
        <f t="shared" si="6"/>
        <v>28.60309507567522</v>
      </c>
      <c r="L10" s="13">
        <f t="shared" si="6"/>
        <v>22.70604653686976</v>
      </c>
      <c r="M10" s="13">
        <f t="shared" si="6"/>
        <v>25.606390937981281</v>
      </c>
      <c r="N10" s="13">
        <f t="shared" si="6"/>
        <v>26.072095598526502</v>
      </c>
      <c r="O10" s="13">
        <f t="shared" si="6"/>
        <v>24.857431283355762</v>
      </c>
      <c r="P10" s="13">
        <f t="shared" si="6"/>
        <v>28.340970056238486</v>
      </c>
      <c r="Q10" s="13">
        <f t="shared" si="2"/>
        <v>25.113735384919185</v>
      </c>
      <c r="R10" s="13">
        <f t="shared" si="2"/>
        <v>26.712473178249702</v>
      </c>
      <c r="S10" s="13">
        <f t="shared" ref="S10" si="7">S4/S$5*100</f>
        <v>21.932397195783501</v>
      </c>
    </row>
    <row r="11" spans="1:20">
      <c r="B11" s="14">
        <f t="shared" ref="B11:P11" si="8">B5/B$5*100</f>
        <v>100</v>
      </c>
      <c r="C11" s="14">
        <f t="shared" si="8"/>
        <v>100</v>
      </c>
      <c r="D11" s="14">
        <f t="shared" si="8"/>
        <v>100</v>
      </c>
      <c r="E11" s="14">
        <f t="shared" si="8"/>
        <v>100</v>
      </c>
      <c r="F11" s="14">
        <f t="shared" si="8"/>
        <v>100</v>
      </c>
      <c r="G11" s="14">
        <f t="shared" si="8"/>
        <v>100</v>
      </c>
      <c r="H11" s="14">
        <f t="shared" si="8"/>
        <v>100</v>
      </c>
      <c r="I11" s="14">
        <f t="shared" si="8"/>
        <v>100</v>
      </c>
      <c r="J11" s="14">
        <f t="shared" si="8"/>
        <v>100</v>
      </c>
      <c r="K11" s="14">
        <f t="shared" si="8"/>
        <v>100</v>
      </c>
      <c r="L11" s="14">
        <f t="shared" si="8"/>
        <v>100</v>
      </c>
      <c r="M11" s="14">
        <f t="shared" si="8"/>
        <v>100</v>
      </c>
      <c r="N11" s="14">
        <f t="shared" si="8"/>
        <v>100</v>
      </c>
      <c r="O11" s="14">
        <f t="shared" si="8"/>
        <v>100</v>
      </c>
      <c r="P11" s="14">
        <f t="shared" si="8"/>
        <v>100</v>
      </c>
      <c r="Q11" s="14">
        <f t="shared" si="2"/>
        <v>100</v>
      </c>
      <c r="R11" s="14">
        <f t="shared" si="2"/>
        <v>100</v>
      </c>
      <c r="S11" s="14">
        <f t="shared" ref="S11" si="9">S5/S$5*100</f>
        <v>100</v>
      </c>
    </row>
    <row r="13" spans="1:20">
      <c r="B13">
        <v>2003</v>
      </c>
      <c r="C13">
        <v>2004</v>
      </c>
      <c r="D13">
        <v>2005</v>
      </c>
      <c r="E13">
        <v>2006</v>
      </c>
      <c r="F13">
        <v>2007</v>
      </c>
      <c r="G13">
        <v>2008</v>
      </c>
      <c r="H13">
        <v>2009</v>
      </c>
      <c r="I13">
        <v>2010</v>
      </c>
      <c r="J13">
        <v>2011</v>
      </c>
      <c r="K13">
        <v>2012</v>
      </c>
      <c r="L13">
        <v>2013</v>
      </c>
      <c r="M13">
        <v>2014</v>
      </c>
      <c r="N13">
        <v>2015</v>
      </c>
      <c r="O13">
        <v>2016</v>
      </c>
      <c r="P13">
        <v>2017</v>
      </c>
      <c r="Q13">
        <v>2018</v>
      </c>
      <c r="R13">
        <v>2019</v>
      </c>
      <c r="S13">
        <v>2020</v>
      </c>
    </row>
    <row r="14" spans="1:20">
      <c r="A14" s="3" t="s">
        <v>62</v>
      </c>
      <c r="B14" s="13"/>
      <c r="C14" s="13">
        <f t="shared" ref="C14:S14" si="10">C2/B2*100-100</f>
        <v>2.2901328675436048</v>
      </c>
      <c r="D14" s="13">
        <f t="shared" si="10"/>
        <v>4.9650365362579123</v>
      </c>
      <c r="E14" s="13">
        <f t="shared" si="10"/>
        <v>1.8289970959616966</v>
      </c>
      <c r="F14" s="13">
        <f t="shared" si="10"/>
        <v>2.1137994903524486</v>
      </c>
      <c r="G14" s="13">
        <f t="shared" si="10"/>
        <v>8.1191776281882824</v>
      </c>
      <c r="H14" s="13">
        <f t="shared" si="10"/>
        <v>1.8814027414714332</v>
      </c>
      <c r="I14" s="13">
        <f t="shared" si="10"/>
        <v>-1.4361281762985811</v>
      </c>
      <c r="J14" s="13">
        <f t="shared" si="10"/>
        <v>-0.49348941112135947</v>
      </c>
      <c r="K14" s="13">
        <f t="shared" si="10"/>
        <v>3.6057805140723218</v>
      </c>
      <c r="L14" s="13">
        <f t="shared" si="10"/>
        <v>4.3904288263237277</v>
      </c>
      <c r="M14" s="13">
        <f t="shared" si="10"/>
        <v>3.0068283918811574</v>
      </c>
      <c r="N14" s="13">
        <f t="shared" si="10"/>
        <v>8.2870369880618568</v>
      </c>
      <c r="O14" s="13">
        <f t="shared" si="10"/>
        <v>-3.5370042935144284</v>
      </c>
      <c r="P14" s="13">
        <f t="shared" si="10"/>
        <v>-0.1377859080929511</v>
      </c>
      <c r="Q14" s="13">
        <f t="shared" si="10"/>
        <v>2.3828666982000897</v>
      </c>
      <c r="R14" s="13">
        <f t="shared" si="10"/>
        <v>-1.510545472299853</v>
      </c>
      <c r="S14" s="13">
        <f t="shared" si="10"/>
        <v>21.209365716822461</v>
      </c>
      <c r="T14" s="13">
        <f>S2/B2*100-100</f>
        <v>71.318196801145518</v>
      </c>
    </row>
    <row r="15" spans="1:20">
      <c r="A15" s="3" t="s">
        <v>63</v>
      </c>
      <c r="B15" s="13"/>
      <c r="C15" s="13">
        <f t="shared" ref="C15:S15" si="11">C3/B3*100-100</f>
        <v>-21.10602148746564</v>
      </c>
      <c r="D15" s="13">
        <f t="shared" si="11"/>
        <v>-1.2034456549277905</v>
      </c>
      <c r="E15" s="13">
        <f t="shared" si="11"/>
        <v>-14.83096123434629</v>
      </c>
      <c r="F15" s="13">
        <f t="shared" si="11"/>
        <v>33.379334571184813</v>
      </c>
      <c r="G15" s="13">
        <f t="shared" si="11"/>
        <v>18.613824200744929</v>
      </c>
      <c r="H15" s="13">
        <f t="shared" si="11"/>
        <v>-6.5632132108558352</v>
      </c>
      <c r="I15" s="13">
        <f t="shared" si="11"/>
        <v>-11.255660263451944</v>
      </c>
      <c r="J15" s="13">
        <f t="shared" si="11"/>
        <v>-7.2302820275200474</v>
      </c>
      <c r="K15" s="13">
        <f t="shared" si="11"/>
        <v>-5.8741267464955058</v>
      </c>
      <c r="L15" s="13">
        <f t="shared" si="11"/>
        <v>55.903859546400128</v>
      </c>
      <c r="M15" s="13">
        <f t="shared" si="11"/>
        <v>7.9456124339446887</v>
      </c>
      <c r="N15" s="13">
        <f t="shared" si="11"/>
        <v>-46.232362798263139</v>
      </c>
      <c r="O15" s="13">
        <f t="shared" si="11"/>
        <v>3.5934148582182246</v>
      </c>
      <c r="P15" s="13">
        <f t="shared" si="11"/>
        <v>47.638273001424579</v>
      </c>
      <c r="Q15" s="13">
        <f t="shared" si="11"/>
        <v>-21.450402842768327</v>
      </c>
      <c r="R15" s="13">
        <f t="shared" si="11"/>
        <v>0.35902025438304008</v>
      </c>
      <c r="S15" s="13">
        <f t="shared" si="11"/>
        <v>239.72523059766104</v>
      </c>
      <c r="T15" s="13">
        <f t="shared" ref="T15:T17" si="12">S3/B3*100-100</f>
        <v>181.84294264837177</v>
      </c>
    </row>
    <row r="16" spans="1:20">
      <c r="A16" s="3" t="s">
        <v>64</v>
      </c>
      <c r="B16" s="13"/>
      <c r="C16" s="13">
        <f t="shared" ref="C16:S16" si="13">C4/B4*100-100</f>
        <v>-16.406405712453534</v>
      </c>
      <c r="D16" s="13">
        <f t="shared" si="13"/>
        <v>-12.759097906483731</v>
      </c>
      <c r="E16" s="13">
        <f t="shared" si="13"/>
        <v>-2.788257591511055</v>
      </c>
      <c r="F16" s="13">
        <f t="shared" si="13"/>
        <v>0.3538687202053552</v>
      </c>
      <c r="G16" s="13">
        <f t="shared" si="13"/>
        <v>12.551105429082995</v>
      </c>
      <c r="H16" s="13">
        <f t="shared" si="13"/>
        <v>-4.6894933229620932</v>
      </c>
      <c r="I16" s="13">
        <f t="shared" si="13"/>
        <v>6.9797659376817904</v>
      </c>
      <c r="J16" s="13">
        <f t="shared" si="13"/>
        <v>-1.2206752903794325</v>
      </c>
      <c r="K16" s="13">
        <f t="shared" si="13"/>
        <v>15.149382801271912</v>
      </c>
      <c r="L16" s="13">
        <f t="shared" si="13"/>
        <v>-20.230642409737271</v>
      </c>
      <c r="M16" s="13">
        <f t="shared" si="13"/>
        <v>21.40086057553934</v>
      </c>
      <c r="N16" s="13">
        <f t="shared" si="13"/>
        <v>3.8339330957718261</v>
      </c>
      <c r="O16" s="13">
        <f t="shared" si="13"/>
        <v>-9.0656296439830015</v>
      </c>
      <c r="P16" s="13">
        <f t="shared" si="13"/>
        <v>23.517814879947679</v>
      </c>
      <c r="Q16" s="13">
        <f t="shared" si="13"/>
        <v>-15.271505324149231</v>
      </c>
      <c r="R16" s="13">
        <f t="shared" si="13"/>
        <v>7.2094480782630086</v>
      </c>
      <c r="S16" s="13">
        <f t="shared" si="13"/>
        <v>7.3310325618856353</v>
      </c>
      <c r="T16" s="13">
        <f t="shared" si="12"/>
        <v>2.2606466297910686</v>
      </c>
    </row>
    <row r="17" spans="2:20">
      <c r="B17" s="14"/>
      <c r="C17" s="14">
        <f t="shared" ref="C17:S17" si="14">C5/B5*100-100</f>
        <v>-6.0912455929029221</v>
      </c>
      <c r="D17" s="14">
        <f t="shared" si="14"/>
        <v>-0.82670935969815673</v>
      </c>
      <c r="E17" s="14">
        <f t="shared" si="14"/>
        <v>-0.62040166405478203</v>
      </c>
      <c r="F17" s="14">
        <f t="shared" si="14"/>
        <v>3.6307042445294968</v>
      </c>
      <c r="G17" s="14">
        <f t="shared" si="14"/>
        <v>10.083262665636411</v>
      </c>
      <c r="H17" s="14">
        <f t="shared" si="14"/>
        <v>-0.5428735206306925</v>
      </c>
      <c r="I17" s="14">
        <f t="shared" si="14"/>
        <v>-0.17483437061456186</v>
      </c>
      <c r="J17" s="14">
        <f t="shared" si="14"/>
        <v>-1.1773810487193686</v>
      </c>
      <c r="K17" s="14">
        <f t="shared" si="14"/>
        <v>5.9947179367511296</v>
      </c>
      <c r="L17" s="14">
        <f t="shared" si="14"/>
        <v>0.48647242816610969</v>
      </c>
      <c r="M17" s="14">
        <f t="shared" si="14"/>
        <v>7.6502189051382459</v>
      </c>
      <c r="N17" s="14">
        <f t="shared" si="14"/>
        <v>1.9792319121748392</v>
      </c>
      <c r="O17" s="14">
        <f t="shared" si="14"/>
        <v>-4.6220999230366147</v>
      </c>
      <c r="P17" s="14">
        <f t="shared" si="14"/>
        <v>8.3355858870013435</v>
      </c>
      <c r="Q17" s="14">
        <f t="shared" si="14"/>
        <v>-4.3834900020319765</v>
      </c>
      <c r="R17" s="14">
        <f t="shared" si="14"/>
        <v>0.79297756648783491</v>
      </c>
      <c r="S17" s="14">
        <f t="shared" si="14"/>
        <v>30.72339074063504</v>
      </c>
      <c r="T17" s="14">
        <f t="shared" si="12"/>
        <v>57.686287048368854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K11"/>
  <sheetViews>
    <sheetView showGridLines="0" workbookViewId="0">
      <selection sqref="A1:K11"/>
    </sheetView>
  </sheetViews>
  <sheetFormatPr defaultRowHeight="15"/>
  <cols>
    <col min="1" max="1" width="66.7109375" bestFit="1" customWidth="1"/>
    <col min="2" max="11" width="8.140625" customWidth="1"/>
  </cols>
  <sheetData>
    <row r="1" spans="1:11">
      <c r="A1" s="15"/>
      <c r="B1" s="19">
        <v>2011</v>
      </c>
      <c r="C1" s="19">
        <v>2012</v>
      </c>
      <c r="D1" s="19">
        <v>2013</v>
      </c>
      <c r="E1" s="19">
        <v>2014</v>
      </c>
      <c r="F1" s="19">
        <v>2015</v>
      </c>
      <c r="G1" s="19">
        <v>2016</v>
      </c>
      <c r="H1" s="19">
        <v>2017</v>
      </c>
      <c r="I1" s="19">
        <v>2018</v>
      </c>
      <c r="J1" s="19">
        <v>2019</v>
      </c>
      <c r="K1" s="19">
        <v>2020</v>
      </c>
    </row>
    <row r="2" spans="1:11">
      <c r="A2" s="182" t="s">
        <v>520</v>
      </c>
      <c r="B2" s="182"/>
      <c r="C2" s="182"/>
      <c r="D2" s="182"/>
      <c r="E2" s="182"/>
      <c r="F2" s="182"/>
      <c r="G2" s="182"/>
      <c r="H2" s="182"/>
      <c r="I2" s="79"/>
      <c r="J2" s="79"/>
      <c r="K2" s="79"/>
    </row>
    <row r="3" spans="1:11">
      <c r="A3" s="122" t="s">
        <v>62</v>
      </c>
      <c r="B3" s="59">
        <f>'Uscite2008-2020'!$F246</f>
        <v>96.295415089704662</v>
      </c>
      <c r="C3" s="59">
        <f>'Uscite2008-2020'!$F219</f>
        <v>96.24406020164929</v>
      </c>
      <c r="D3" s="59">
        <f>'Uscite2008-2020'!$F192</f>
        <v>96.609486374761971</v>
      </c>
      <c r="E3" s="59">
        <f>'Uscite2008-2020'!$F165</f>
        <v>96.86400659916093</v>
      </c>
      <c r="F3" s="59">
        <f>'Uscite2008-2020'!$F138</f>
        <v>97.838050792304742</v>
      </c>
      <c r="G3" s="59">
        <f>'Uscite2008-2020'!$F111</f>
        <v>96.956993202565585</v>
      </c>
      <c r="H3" s="20">
        <f>'Uscite2008-2020'!$F$84</f>
        <v>96.630890162397364</v>
      </c>
      <c r="I3" s="20">
        <f>'Uscite2008-2020'!$F$57</f>
        <v>97.54418591527228</v>
      </c>
      <c r="J3" s="20">
        <f>'Uscite2008-2020'!$F$30</f>
        <v>93.778573578729322</v>
      </c>
      <c r="K3" s="20">
        <f>'Uscite2008-2020'!$F$3</f>
        <v>95.349250744725026</v>
      </c>
    </row>
    <row r="4" spans="1:11">
      <c r="A4" s="122" t="s">
        <v>63</v>
      </c>
      <c r="B4" s="59">
        <f>'Uscite2008-2020'!$F259</f>
        <v>99.363049097216276</v>
      </c>
      <c r="C4" s="59">
        <f>'Uscite2008-2020'!$F232</f>
        <v>97.487427969818967</v>
      </c>
      <c r="D4" s="59">
        <f>'Uscite2008-2020'!$F205</f>
        <v>99.85251087636685</v>
      </c>
      <c r="E4" s="59">
        <f>'Uscite2008-2020'!$F178</f>
        <v>99.087235697958306</v>
      </c>
      <c r="F4" s="59">
        <f>'Uscite2008-2020'!$F151</f>
        <v>97.622065047128743</v>
      </c>
      <c r="G4" s="59">
        <f>'Uscite2008-2020'!$F124</f>
        <v>98.072271051654155</v>
      </c>
      <c r="H4" s="20">
        <f>'Uscite2008-2020'!$F$97</f>
        <v>99.163459491836676</v>
      </c>
      <c r="I4" s="20">
        <f>'Uscite2008-2020'!$F$70</f>
        <v>95.010169414941643</v>
      </c>
      <c r="J4" s="20">
        <f>'Uscite2008-2020'!$F$43</f>
        <v>95.86697759342492</v>
      </c>
      <c r="K4" s="20">
        <f>'Uscite2008-2020'!$F$16</f>
        <v>98.723676262825009</v>
      </c>
    </row>
    <row r="5" spans="1:11">
      <c r="A5" s="122" t="s">
        <v>64</v>
      </c>
      <c r="B5" s="59">
        <f>'Uscite2008-2020'!$F267</f>
        <v>94.381550490213002</v>
      </c>
      <c r="C5" s="59">
        <f>'Uscite2008-2020'!$F240</f>
        <v>86.284367716991056</v>
      </c>
      <c r="D5" s="59">
        <f>'Uscite2008-2020'!$F213</f>
        <v>85.704056865790577</v>
      </c>
      <c r="E5" s="59">
        <f>'Uscite2008-2020'!$F186</f>
        <v>91.481534037516823</v>
      </c>
      <c r="F5" s="59">
        <f>'Uscite2008-2020'!$F159</f>
        <v>92.473021985043999</v>
      </c>
      <c r="G5" s="59">
        <f>'Uscite2008-2020'!$F132</f>
        <v>89.599701943959914</v>
      </c>
      <c r="H5" s="20">
        <f>'Uscite2008-2020'!$F$105</f>
        <v>96.355881128047344</v>
      </c>
      <c r="I5" s="20">
        <f>'Uscite2008-2020'!$F$78</f>
        <v>90.77803828854411</v>
      </c>
      <c r="J5" s="20">
        <f>'Uscite2008-2020'!$F$51</f>
        <v>96.039561375909017</v>
      </c>
      <c r="K5" s="20">
        <f>'Uscite2008-2020'!$F$24</f>
        <v>89.48797714696822</v>
      </c>
    </row>
    <row r="6" spans="1:11">
      <c r="A6" s="18" t="s">
        <v>521</v>
      </c>
      <c r="B6" s="60">
        <f>'Uscite2008-2020'!$F270</f>
        <v>95.986253006947081</v>
      </c>
      <c r="C6" s="60">
        <f>'Uscite2008-2020'!$F243</f>
        <v>93.23814254620217</v>
      </c>
      <c r="D6" s="60">
        <f>'Uscite2008-2020'!$F216</f>
        <v>94.177595480983413</v>
      </c>
      <c r="E6" s="60">
        <f>'Uscite2008-2020'!$F189</f>
        <v>95.626664688124535</v>
      </c>
      <c r="F6" s="60">
        <f>'Uscite2008-2020'!$F162</f>
        <v>96.369678210079371</v>
      </c>
      <c r="G6" s="60">
        <f>'Uscite2008-2020'!$F135</f>
        <v>95.075085885189694</v>
      </c>
      <c r="H6" s="21">
        <f>'Uscite2008-2020'!$F108</f>
        <v>96.735389042396889</v>
      </c>
      <c r="I6" s="21">
        <f>'Uscite2008-2020'!$F81</f>
        <v>95.599759107813142</v>
      </c>
      <c r="J6" s="21">
        <f>'Uscite2008-2020'!$F54</f>
        <v>94.497394474448825</v>
      </c>
      <c r="K6" s="21">
        <f>'Uscite2008-2020'!$F27</f>
        <v>94.499633559214004</v>
      </c>
    </row>
    <row r="7" spans="1:11">
      <c r="A7" s="182" t="s">
        <v>68</v>
      </c>
      <c r="B7" s="182"/>
      <c r="C7" s="182"/>
      <c r="D7" s="182"/>
      <c r="E7" s="182"/>
      <c r="F7" s="182"/>
      <c r="G7" s="182"/>
      <c r="H7" s="182"/>
      <c r="I7" s="79"/>
      <c r="J7" s="79"/>
      <c r="K7" s="79"/>
    </row>
    <row r="8" spans="1:11">
      <c r="A8" s="122" t="s">
        <v>62</v>
      </c>
      <c r="B8" s="59">
        <f>'Uscite2008-2020'!$G$246</f>
        <v>93.268164325994718</v>
      </c>
      <c r="C8" s="59">
        <f>'Uscite2008-2020'!$G$219</f>
        <v>94.27215837530018</v>
      </c>
      <c r="D8" s="59">
        <f>'Uscite2008-2020'!$G$192</f>
        <v>92.657450046325678</v>
      </c>
      <c r="E8" s="59">
        <f>'Uscite2008-2020'!$G$165</f>
        <v>90.633065762931793</v>
      </c>
      <c r="F8" s="59">
        <f>'Uscite2008-2020'!$G$138</f>
        <v>91.559684995366112</v>
      </c>
      <c r="G8" s="59">
        <f>'Uscite2008-2020'!$G$111</f>
        <v>91.284214890946757</v>
      </c>
      <c r="H8" s="59">
        <f>'Uscite2008-2020'!$G$84</f>
        <v>91.536325013857308</v>
      </c>
      <c r="I8" s="59">
        <f>'Uscite2008-2020'!$G$57</f>
        <v>91.953246414275199</v>
      </c>
      <c r="J8" s="59">
        <f>'Uscite2008-2020'!$G$30</f>
        <v>97.47668994712086</v>
      </c>
      <c r="K8" s="59">
        <f>'Uscite2008-2020'!$G$3</f>
        <v>93.579534076528688</v>
      </c>
    </row>
    <row r="9" spans="1:11">
      <c r="A9" s="122" t="s">
        <v>63</v>
      </c>
      <c r="B9" s="59">
        <f>'Uscite2008-2020'!$G$259</f>
        <v>62.7460630294852</v>
      </c>
      <c r="C9" s="59">
        <f>'Uscite2008-2020'!$G$232</f>
        <v>70.538769359296822</v>
      </c>
      <c r="D9" s="59">
        <f>'Uscite2008-2020'!$G$205</f>
        <v>71.040990411247364</v>
      </c>
      <c r="E9" s="59">
        <f>'Uscite2008-2020'!$G$178</f>
        <v>64.938905186976442</v>
      </c>
      <c r="F9" s="59">
        <f>'Uscite2008-2020'!$G$151</f>
        <v>63.874412225467623</v>
      </c>
      <c r="G9" s="59">
        <f>'Uscite2008-2020'!$G$124</f>
        <v>57.299496322555463</v>
      </c>
      <c r="H9" s="59">
        <f>'Uscite2008-2020'!$G$97</f>
        <v>63.067234916332346</v>
      </c>
      <c r="I9" s="59">
        <f>'Uscite2008-2020'!$G$70</f>
        <v>54.331832274697902</v>
      </c>
      <c r="J9" s="59">
        <f>'Uscite2008-2020'!$G$43</f>
        <v>53.841719119744134</v>
      </c>
      <c r="K9" s="59">
        <f>'Uscite2008-2020'!$G$16</f>
        <v>50.725426533282999</v>
      </c>
    </row>
    <row r="10" spans="1:11">
      <c r="A10" s="122" t="s">
        <v>64</v>
      </c>
      <c r="B10" s="59">
        <f>'Uscite2008-2020'!$G$267</f>
        <v>99.933744709939347</v>
      </c>
      <c r="C10" s="59">
        <f>'Uscite2008-2020'!$G$240</f>
        <v>99.747498418468766</v>
      </c>
      <c r="D10" s="59">
        <f>'Uscite2008-2020'!$G$213</f>
        <v>99.769946204248527</v>
      </c>
      <c r="E10" s="59">
        <f>'Uscite2008-2020'!$G$186</f>
        <v>99.823939781888896</v>
      </c>
      <c r="F10" s="59">
        <f>'Uscite2008-2020'!$G$159</f>
        <v>98.499458883171016</v>
      </c>
      <c r="G10" s="59">
        <f>'Uscite2008-2020'!$G$132</f>
        <v>99.873587787263347</v>
      </c>
      <c r="H10" s="59">
        <f>'Uscite2008-2020'!$G$105</f>
        <v>99.846920054100337</v>
      </c>
      <c r="I10" s="59">
        <f>'Uscite2008-2020'!$G$78</f>
        <v>99.796817821012482</v>
      </c>
      <c r="J10" s="59">
        <f>'Uscite2008-2020'!$G$51</f>
        <v>99.696132786960817</v>
      </c>
      <c r="K10" s="59">
        <f>'Uscite2008-2020'!$G$24</f>
        <v>99.730901045026641</v>
      </c>
    </row>
    <row r="11" spans="1:11">
      <c r="A11" s="18" t="s">
        <v>521</v>
      </c>
      <c r="B11" s="61">
        <f>'Uscite2008-2020'!$G270</f>
        <v>92.929125021212784</v>
      </c>
      <c r="C11" s="61">
        <f>'Uscite2008-2020'!$G243</f>
        <v>94.392329310140326</v>
      </c>
      <c r="D11" s="61">
        <f>'Uscite2008-2020'!$G216</f>
        <v>92.229145204578927</v>
      </c>
      <c r="E11" s="61">
        <f>'Uscite2008-2020'!$G189</f>
        <v>90.551140856711072</v>
      </c>
      <c r="F11" s="61">
        <f>'Uscite2008-2020'!$G162</f>
        <v>91.985496176689992</v>
      </c>
      <c r="G11" s="61">
        <f>'Uscite2008-2020'!$G135</f>
        <v>91.574683998056912</v>
      </c>
      <c r="H11" s="61">
        <f>'Uscite2008-2020'!$G108</f>
        <v>91.785782256776429</v>
      </c>
      <c r="I11" s="61">
        <f>'Uscite2008-2020'!$G81</f>
        <v>91.636939180079509</v>
      </c>
      <c r="J11" s="61">
        <f>'Uscite2008-2020'!$G54</f>
        <v>95.429430372561967</v>
      </c>
      <c r="K11" s="61">
        <f>'Uscite2008-2020'!$G27</f>
        <v>88.190270098007701</v>
      </c>
    </row>
  </sheetData>
  <mergeCells count="2">
    <mergeCell ref="A2:H2"/>
    <mergeCell ref="A7:H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O15"/>
  <sheetViews>
    <sheetView workbookViewId="0">
      <pane xSplit="1" ySplit="1" topLeftCell="F2" activePane="bottomRight" state="frozen"/>
      <selection pane="topRight" activeCell="B1" sqref="B1"/>
      <selection pane="bottomLeft" activeCell="A2" sqref="A2"/>
      <selection pane="bottomRight" activeCell="M13" sqref="M13"/>
    </sheetView>
  </sheetViews>
  <sheetFormatPr defaultRowHeight="15"/>
  <cols>
    <col min="1" max="1" width="46.42578125" bestFit="1" customWidth="1"/>
    <col min="2" max="11" width="15.28515625" bestFit="1" customWidth="1"/>
    <col min="14" max="14" width="33.7109375" customWidth="1"/>
  </cols>
  <sheetData>
    <row r="1" spans="1:15">
      <c r="B1" s="24">
        <v>2011</v>
      </c>
      <c r="C1" s="24">
        <v>2012</v>
      </c>
      <c r="D1" s="24">
        <v>2013</v>
      </c>
      <c r="E1" s="24">
        <v>2014</v>
      </c>
      <c r="F1" s="24">
        <v>2015</v>
      </c>
      <c r="G1" s="24">
        <v>2016</v>
      </c>
      <c r="H1" s="24">
        <v>2017</v>
      </c>
      <c r="I1" s="24">
        <v>2018</v>
      </c>
      <c r="J1" s="24">
        <v>2019</v>
      </c>
      <c r="K1" s="24">
        <v>2020</v>
      </c>
    </row>
    <row r="2" spans="1:15">
      <c r="A2" s="58" t="s">
        <v>522</v>
      </c>
      <c r="B2" s="7">
        <v>17173416.369999997</v>
      </c>
      <c r="C2" s="7">
        <v>16223182.189999999</v>
      </c>
      <c r="D2" s="7">
        <v>17700481</v>
      </c>
      <c r="E2" s="7">
        <v>17265022.09</v>
      </c>
      <c r="F2" s="7">
        <v>18006171</v>
      </c>
      <c r="G2" s="7">
        <v>470065832.21000004</v>
      </c>
      <c r="H2" s="7">
        <v>575554287.76000011</v>
      </c>
      <c r="I2" s="7">
        <v>618098607.78999996</v>
      </c>
      <c r="J2" s="7">
        <v>542153325.3599999</v>
      </c>
      <c r="K2" s="7">
        <v>825382033.71999991</v>
      </c>
      <c r="L2" s="32">
        <f t="shared" ref="L2:L15" si="0">K2/K$15*100</f>
        <v>0.24381583203525373</v>
      </c>
      <c r="M2" s="32">
        <f>K2/J2*100-100</f>
        <v>52.241440771746795</v>
      </c>
      <c r="N2" s="58"/>
      <c r="O2" s="7"/>
    </row>
    <row r="3" spans="1:15">
      <c r="A3" s="58" t="s">
        <v>523</v>
      </c>
      <c r="B3" s="7">
        <v>79274775216.029999</v>
      </c>
      <c r="C3" s="7">
        <v>96173665640.88002</v>
      </c>
      <c r="D3" s="7">
        <v>110470859415.06</v>
      </c>
      <c r="E3" s="7">
        <v>116802820292.76001</v>
      </c>
      <c r="F3" s="7">
        <v>130576639097.12999</v>
      </c>
      <c r="G3" s="7">
        <v>117337438449.82999</v>
      </c>
      <c r="H3" s="7">
        <v>122575873650.90999</v>
      </c>
      <c r="I3" s="7">
        <v>122153449268.51001</v>
      </c>
      <c r="J3" s="7">
        <v>115429389259.57999</v>
      </c>
      <c r="K3" s="7">
        <v>168707657082.82004</v>
      </c>
      <c r="L3" s="32">
        <f t="shared" si="0"/>
        <v>49.835828866999634</v>
      </c>
      <c r="M3" s="32">
        <f t="shared" ref="M3:M14" si="1">K3/J3*100-100</f>
        <v>46.156588166144417</v>
      </c>
      <c r="N3" s="58"/>
      <c r="O3" s="7"/>
    </row>
    <row r="4" spans="1:15">
      <c r="A4" s="58" t="s">
        <v>524</v>
      </c>
      <c r="B4" s="7">
        <v>66843705.359999999</v>
      </c>
      <c r="C4" s="7">
        <v>47425855.799999997</v>
      </c>
      <c r="D4" s="7">
        <v>44616495.75</v>
      </c>
      <c r="E4" s="7">
        <v>41745598.629999995</v>
      </c>
      <c r="F4" s="7">
        <v>61586757.599999994</v>
      </c>
      <c r="G4" s="7">
        <v>47427865.560000002</v>
      </c>
      <c r="H4" s="7">
        <v>48748469.789999999</v>
      </c>
      <c r="I4" s="7">
        <v>101495469.71000001</v>
      </c>
      <c r="J4" s="7">
        <v>83088554.570000008</v>
      </c>
      <c r="K4" s="7">
        <v>54905192.849999994</v>
      </c>
      <c r="L4" s="32">
        <f t="shared" si="0"/>
        <v>1.6218859547311271E-2</v>
      </c>
      <c r="M4" s="32">
        <f t="shared" si="1"/>
        <v>-33.919667836147326</v>
      </c>
      <c r="N4" s="58"/>
      <c r="O4" s="7"/>
    </row>
    <row r="5" spans="1:15">
      <c r="A5" s="58" t="s">
        <v>525</v>
      </c>
      <c r="B5" s="7">
        <v>302091567</v>
      </c>
      <c r="C5" s="7">
        <v>171720129</v>
      </c>
      <c r="D5" s="7">
        <v>77400115</v>
      </c>
      <c r="E5" s="7">
        <v>111218594</v>
      </c>
      <c r="F5" s="7">
        <v>132891992</v>
      </c>
      <c r="G5" s="7">
        <v>88386138</v>
      </c>
      <c r="H5" s="7">
        <v>37504250.25</v>
      </c>
      <c r="I5" s="7">
        <v>55216406.200000003</v>
      </c>
      <c r="J5" s="7">
        <v>20632054.609999999</v>
      </c>
      <c r="K5" s="7">
        <v>22697312.899999999</v>
      </c>
      <c r="L5" s="32">
        <f t="shared" si="0"/>
        <v>6.7047306624017488E-3</v>
      </c>
      <c r="M5" s="32">
        <f t="shared" si="1"/>
        <v>10.009949707088325</v>
      </c>
      <c r="N5" s="58"/>
      <c r="O5" s="7"/>
    </row>
    <row r="6" spans="1:15">
      <c r="A6" s="58" t="s">
        <v>526</v>
      </c>
      <c r="B6" s="7">
        <v>511717477.27999985</v>
      </c>
      <c r="C6" s="7">
        <v>482803818.18000001</v>
      </c>
      <c r="D6" s="7">
        <v>461089931.07999998</v>
      </c>
      <c r="E6" s="7">
        <v>451297526.32000005</v>
      </c>
      <c r="F6" s="7">
        <v>934912690.99000001</v>
      </c>
      <c r="G6" s="7">
        <v>975067531.35000002</v>
      </c>
      <c r="H6" s="7">
        <v>1608498778.7799997</v>
      </c>
      <c r="I6" s="7">
        <v>1648054029.9100001</v>
      </c>
      <c r="J6" s="7">
        <v>657985791.82000017</v>
      </c>
      <c r="K6" s="7">
        <v>726168254.69000006</v>
      </c>
      <c r="L6" s="32">
        <f t="shared" si="0"/>
        <v>0.21450832460801145</v>
      </c>
      <c r="M6" s="32">
        <f t="shared" si="1"/>
        <v>10.362300176939371</v>
      </c>
      <c r="N6" s="58"/>
      <c r="O6" s="7"/>
    </row>
    <row r="7" spans="1:15">
      <c r="A7" s="58" t="s">
        <v>527</v>
      </c>
      <c r="B7" s="7">
        <v>139650429.55000001</v>
      </c>
      <c r="C7" s="7">
        <v>138384639.96000001</v>
      </c>
      <c r="D7" s="7">
        <v>141090301.23000002</v>
      </c>
      <c r="E7" s="7">
        <v>154977165.65000001</v>
      </c>
      <c r="F7" s="7">
        <v>170871852.61999997</v>
      </c>
      <c r="G7" s="7">
        <v>184620380.62</v>
      </c>
      <c r="H7" s="7">
        <v>139130626.59</v>
      </c>
      <c r="I7" s="7">
        <v>154031881.28999999</v>
      </c>
      <c r="J7" s="7">
        <v>162416667.96000001</v>
      </c>
      <c r="K7" s="7">
        <v>186198311.12</v>
      </c>
      <c r="L7" s="32">
        <f t="shared" si="0"/>
        <v>5.5002525248426415E-2</v>
      </c>
      <c r="M7" s="32">
        <f t="shared" si="1"/>
        <v>14.642366118394293</v>
      </c>
      <c r="N7" s="58"/>
      <c r="O7" s="7"/>
    </row>
    <row r="8" spans="1:15">
      <c r="A8" s="58" t="s">
        <v>528</v>
      </c>
      <c r="B8" s="7">
        <v>778164133.28999996</v>
      </c>
      <c r="C8" s="7">
        <v>678263984.96000004</v>
      </c>
      <c r="D8" s="7">
        <v>5244621892.829999</v>
      </c>
      <c r="E8" s="7">
        <v>5248010301.8699999</v>
      </c>
      <c r="F8" s="7">
        <v>5329104198.0700006</v>
      </c>
      <c r="G8" s="7">
        <v>5168987953.0199995</v>
      </c>
      <c r="H8" s="7">
        <v>5023301344.2200003</v>
      </c>
      <c r="I8" s="7">
        <v>5228936423.6700001</v>
      </c>
      <c r="J8" s="7">
        <v>5076482920</v>
      </c>
      <c r="K8" s="7">
        <v>6370166442.4499998</v>
      </c>
      <c r="L8" s="32">
        <f t="shared" si="0"/>
        <v>1.881731571462681</v>
      </c>
      <c r="M8" s="32">
        <f t="shared" si="1"/>
        <v>25.483854527575161</v>
      </c>
      <c r="N8" s="58"/>
      <c r="O8" s="7"/>
    </row>
    <row r="9" spans="1:15">
      <c r="A9" s="58" t="s">
        <v>529</v>
      </c>
      <c r="B9" s="7">
        <v>296695190</v>
      </c>
      <c r="C9" s="7">
        <v>294637932.49000001</v>
      </c>
      <c r="D9" s="7">
        <v>147066578.29999998</v>
      </c>
      <c r="E9" s="7">
        <v>152720365.26000002</v>
      </c>
      <c r="F9" s="7">
        <v>145286918.23000002</v>
      </c>
      <c r="G9" s="7">
        <v>134749236.64000002</v>
      </c>
      <c r="H9" s="7">
        <v>296339957.65000004</v>
      </c>
      <c r="I9" s="7">
        <v>302465360.55000001</v>
      </c>
      <c r="J9" s="7">
        <v>333236312.51999998</v>
      </c>
      <c r="K9" s="7">
        <v>358844844.70999998</v>
      </c>
      <c r="L9" s="32">
        <f t="shared" si="0"/>
        <v>0.1060018885923686</v>
      </c>
      <c r="M9" s="32">
        <f t="shared" si="1"/>
        <v>7.6847964125947641</v>
      </c>
      <c r="N9" s="58"/>
      <c r="O9" s="7"/>
    </row>
    <row r="10" spans="1:15">
      <c r="A10" s="58" t="s">
        <v>530</v>
      </c>
      <c r="B10" s="7">
        <v>115559914823.79001</v>
      </c>
      <c r="C10" s="7">
        <v>112490949506.98</v>
      </c>
      <c r="D10" s="7">
        <v>105230520999.53</v>
      </c>
      <c r="E10" s="7">
        <v>110413431325.87999</v>
      </c>
      <c r="F10" s="7">
        <v>114641971017.40999</v>
      </c>
      <c r="G10" s="7">
        <v>115441933772.41</v>
      </c>
      <c r="H10" s="7">
        <v>112176677611.11002</v>
      </c>
      <c r="I10" s="7">
        <v>111996443568.70999</v>
      </c>
      <c r="J10" s="7">
        <v>114442200210.95001</v>
      </c>
      <c r="K10" s="7">
        <v>131586229505.86</v>
      </c>
      <c r="L10" s="32">
        <f t="shared" si="0"/>
        <v>38.87025004258426</v>
      </c>
      <c r="M10" s="32">
        <f t="shared" si="1"/>
        <v>14.980513537234145</v>
      </c>
      <c r="N10" s="58"/>
      <c r="O10" s="7"/>
    </row>
    <row r="11" spans="1:15">
      <c r="A11" s="58" t="s">
        <v>531</v>
      </c>
      <c r="B11" s="7">
        <v>15647094596.109997</v>
      </c>
      <c r="C11" s="7">
        <v>14262855294.940002</v>
      </c>
      <c r="D11" s="7">
        <v>13792864862.669996</v>
      </c>
      <c r="E11" s="7">
        <v>9222896206.1699982</v>
      </c>
      <c r="F11" s="7">
        <v>11359332404.289999</v>
      </c>
      <c r="G11" s="7">
        <v>11811998849.280005</v>
      </c>
      <c r="H11" s="7">
        <v>12611749383.35</v>
      </c>
      <c r="I11" s="7">
        <v>12799789812.67</v>
      </c>
      <c r="J11" s="7">
        <v>12264138241.669998</v>
      </c>
      <c r="K11" s="7">
        <v>19978285089.489994</v>
      </c>
      <c r="L11" s="32">
        <f t="shared" si="0"/>
        <v>5.9015365039844534</v>
      </c>
      <c r="M11" s="32">
        <f t="shared" si="1"/>
        <v>62.900031749557058</v>
      </c>
      <c r="N11" s="58"/>
      <c r="O11" s="7"/>
    </row>
    <row r="12" spans="1:15">
      <c r="A12" s="58" t="s">
        <v>532</v>
      </c>
      <c r="B12" s="7">
        <v>7760412345.04</v>
      </c>
      <c r="C12" s="7">
        <v>7782524470.7099991</v>
      </c>
      <c r="D12" s="7">
        <v>7471936501.3699999</v>
      </c>
      <c r="E12" s="7">
        <v>7527260609.1399994</v>
      </c>
      <c r="F12" s="7">
        <v>7221801340.8199997</v>
      </c>
      <c r="G12" s="7">
        <v>7309419233.0900002</v>
      </c>
      <c r="H12" s="7">
        <v>7465828008.9800005</v>
      </c>
      <c r="I12" s="7">
        <v>8346267834.789999</v>
      </c>
      <c r="J12" s="7">
        <v>8573197659.0100012</v>
      </c>
      <c r="K12" s="7">
        <v>9201199849.3400021</v>
      </c>
      <c r="L12" s="32">
        <f t="shared" si="0"/>
        <v>2.7180119088350878</v>
      </c>
      <c r="M12" s="32">
        <f t="shared" si="1"/>
        <v>7.3251803505311983</v>
      </c>
      <c r="N12" s="58"/>
      <c r="O12" s="7"/>
    </row>
    <row r="13" spans="1:15">
      <c r="A13" s="58" t="s">
        <v>533</v>
      </c>
      <c r="B13" s="7">
        <v>122938274.56</v>
      </c>
      <c r="C13" s="7">
        <v>119718713</v>
      </c>
      <c r="D13" s="7">
        <v>96159365.409999996</v>
      </c>
      <c r="E13" s="7">
        <v>127429341.82000001</v>
      </c>
      <c r="F13" s="7">
        <v>287056145.32999998</v>
      </c>
      <c r="G13" s="7">
        <v>175676162.49000001</v>
      </c>
      <c r="H13" s="7">
        <v>271842477.15999997</v>
      </c>
      <c r="I13" s="7">
        <v>248434570.28999999</v>
      </c>
      <c r="J13" s="7">
        <v>194394086.30000001</v>
      </c>
      <c r="K13" s="7">
        <v>134831721.12</v>
      </c>
      <c r="L13" s="32">
        <f t="shared" si="0"/>
        <v>3.9828960319689015E-2</v>
      </c>
      <c r="M13" s="32">
        <f t="shared" si="1"/>
        <v>-30.640008815947198</v>
      </c>
      <c r="N13" s="58"/>
      <c r="O13" s="7"/>
    </row>
    <row r="14" spans="1:15">
      <c r="A14" s="58" t="s">
        <v>534</v>
      </c>
      <c r="B14" s="7">
        <v>317780835.73000002</v>
      </c>
      <c r="C14" s="7">
        <v>304758652.37</v>
      </c>
      <c r="D14" s="7">
        <v>297325390</v>
      </c>
      <c r="E14" s="7">
        <v>340962859.24000001</v>
      </c>
      <c r="F14" s="7">
        <v>333225051.20999998</v>
      </c>
      <c r="G14" s="7">
        <v>349722117.66999996</v>
      </c>
      <c r="H14" s="7">
        <v>384394417.38999999</v>
      </c>
      <c r="I14" s="7">
        <v>388259054.30000001</v>
      </c>
      <c r="J14" s="7">
        <v>333889898.56</v>
      </c>
      <c r="K14" s="7">
        <v>374275224.88999999</v>
      </c>
      <c r="L14" s="32">
        <f t="shared" si="0"/>
        <v>0.11055998512041014</v>
      </c>
      <c r="M14" s="32">
        <f t="shared" si="1"/>
        <v>12.095402258101771</v>
      </c>
      <c r="N14" s="58"/>
      <c r="O14" s="7"/>
    </row>
    <row r="15" spans="1:15">
      <c r="A15" s="9" t="s">
        <v>26</v>
      </c>
      <c r="B15" s="10">
        <v>220795252010.10999</v>
      </c>
      <c r="C15" s="10">
        <v>232963931821.46002</v>
      </c>
      <c r="D15" s="10">
        <v>243493252329.22998</v>
      </c>
      <c r="E15" s="10">
        <v>250612035208.83002</v>
      </c>
      <c r="F15" s="10">
        <v>271212685636.70001</v>
      </c>
      <c r="G15" s="10">
        <v>259495493522.16998</v>
      </c>
      <c r="H15" s="10">
        <v>263215443263.94</v>
      </c>
      <c r="I15" s="10">
        <v>264040942288.38998</v>
      </c>
      <c r="J15" s="10">
        <v>258113204982.91003</v>
      </c>
      <c r="K15" s="10">
        <v>338526840865.96008</v>
      </c>
      <c r="L15" s="32">
        <f t="shared" si="0"/>
        <v>100</v>
      </c>
      <c r="M15" s="32">
        <f>K15/J15*100-100</f>
        <v>31.154406024431921</v>
      </c>
      <c r="N15" s="9"/>
      <c r="O15" s="1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H491"/>
  <sheetViews>
    <sheetView workbookViewId="0">
      <selection sqref="A1:E15"/>
    </sheetView>
  </sheetViews>
  <sheetFormatPr defaultRowHeight="15"/>
  <cols>
    <col min="1" max="1" width="108.7109375" customWidth="1"/>
    <col min="2" max="4" width="15.28515625" bestFit="1" customWidth="1"/>
    <col min="5" max="5" width="13.28515625" bestFit="1" customWidth="1"/>
    <col min="7" max="7" width="13.85546875" bestFit="1" customWidth="1"/>
    <col min="8" max="8" width="13.5703125" bestFit="1" customWidth="1"/>
  </cols>
  <sheetData>
    <row r="1" spans="1:8">
      <c r="A1" s="62" t="s">
        <v>991</v>
      </c>
      <c r="B1" s="19" t="s">
        <v>0</v>
      </c>
      <c r="C1" s="19" t="s">
        <v>65</v>
      </c>
      <c r="D1" s="19" t="s">
        <v>66</v>
      </c>
      <c r="E1" s="19" t="s">
        <v>58</v>
      </c>
      <c r="G1" s="115" t="s">
        <v>948</v>
      </c>
    </row>
    <row r="2" spans="1:8">
      <c r="A2" s="173" t="s">
        <v>26</v>
      </c>
      <c r="B2" s="10">
        <v>276341272560.91998</v>
      </c>
      <c r="C2" s="10">
        <v>258113204982.91</v>
      </c>
      <c r="D2" s="10">
        <v>250150579179.46008</v>
      </c>
      <c r="E2" s="10">
        <v>7962625803.4499998</v>
      </c>
    </row>
    <row r="3" spans="1:8">
      <c r="A3" s="63" t="s">
        <v>90</v>
      </c>
      <c r="B3" s="126">
        <v>66519874000</v>
      </c>
      <c r="C3" s="126">
        <v>66510496293</v>
      </c>
      <c r="D3" s="126">
        <v>64573255779</v>
      </c>
      <c r="E3" s="126">
        <v>1937240514</v>
      </c>
      <c r="G3" s="56">
        <v>69536511000</v>
      </c>
      <c r="H3" s="56">
        <f>G3-B3</f>
        <v>3016637000</v>
      </c>
    </row>
    <row r="4" spans="1:8" ht="30">
      <c r="A4" s="125" t="s">
        <v>92</v>
      </c>
      <c r="B4" s="126">
        <v>21332180000</v>
      </c>
      <c r="C4" s="126">
        <v>21332180000</v>
      </c>
      <c r="D4" s="126">
        <v>21332180000</v>
      </c>
      <c r="E4" s="126">
        <v>0</v>
      </c>
      <c r="G4" s="56">
        <v>21652420000</v>
      </c>
      <c r="H4" s="56">
        <f t="shared" ref="H4:H33" si="0">G4-B4</f>
        <v>320240000</v>
      </c>
    </row>
    <row r="5" spans="1:8" ht="30">
      <c r="A5" s="125" t="s">
        <v>93</v>
      </c>
      <c r="B5" s="126">
        <v>18494504692.470001</v>
      </c>
      <c r="C5" s="126">
        <v>18078966456.860001</v>
      </c>
      <c r="D5" s="126">
        <v>18078966456.860001</v>
      </c>
      <c r="E5" s="126">
        <v>0</v>
      </c>
      <c r="G5" s="114" t="s">
        <v>982</v>
      </c>
      <c r="H5" s="56"/>
    </row>
    <row r="6" spans="1:8">
      <c r="A6" s="125" t="s">
        <v>91</v>
      </c>
      <c r="B6" s="126">
        <v>14617268122</v>
      </c>
      <c r="C6" s="126">
        <v>12953531462.57</v>
      </c>
      <c r="D6" s="126">
        <v>12946631462.57</v>
      </c>
      <c r="E6" s="126">
        <v>6900000</v>
      </c>
      <c r="G6" s="56">
        <v>15053828122</v>
      </c>
      <c r="H6" s="56">
        <f t="shared" si="0"/>
        <v>436560000</v>
      </c>
    </row>
    <row r="7" spans="1:8" ht="30">
      <c r="A7" s="125" t="s">
        <v>94</v>
      </c>
      <c r="B7" s="126">
        <v>8596669270</v>
      </c>
      <c r="C7" s="126">
        <v>8596669268.2399998</v>
      </c>
      <c r="D7" s="126">
        <v>8456669268.2400007</v>
      </c>
      <c r="E7" s="126">
        <v>140000000</v>
      </c>
      <c r="G7" s="56">
        <v>4298952573</v>
      </c>
      <c r="H7" s="56">
        <f t="shared" si="0"/>
        <v>-4297716697</v>
      </c>
    </row>
    <row r="8" spans="1:8" ht="30">
      <c r="A8" s="125" t="s">
        <v>96</v>
      </c>
      <c r="B8" s="126">
        <v>8295000000</v>
      </c>
      <c r="C8" s="126">
        <v>8290033889.6800003</v>
      </c>
      <c r="D8" s="126">
        <v>8290033889.6800003</v>
      </c>
      <c r="E8" s="126">
        <v>0</v>
      </c>
      <c r="G8" s="56">
        <v>9400000000</v>
      </c>
      <c r="H8" s="56">
        <f t="shared" si="0"/>
        <v>1105000000</v>
      </c>
    </row>
    <row r="9" spans="1:8">
      <c r="A9" s="63" t="s">
        <v>95</v>
      </c>
      <c r="B9" s="126">
        <v>7886107592</v>
      </c>
      <c r="C9" s="126">
        <v>7886105373.79</v>
      </c>
      <c r="D9" s="126">
        <v>7638839973.5699997</v>
      </c>
      <c r="E9" s="126">
        <v>247265400.22</v>
      </c>
      <c r="G9" s="56">
        <v>6546264260</v>
      </c>
      <c r="H9" s="56">
        <f t="shared" si="0"/>
        <v>-1339843332</v>
      </c>
    </row>
    <row r="10" spans="1:8" ht="45">
      <c r="A10" s="125" t="s">
        <v>97</v>
      </c>
      <c r="B10" s="126">
        <v>7443769158</v>
      </c>
      <c r="C10" s="126">
        <v>7443769157.3199997</v>
      </c>
      <c r="D10" s="126">
        <v>7233573532.6799994</v>
      </c>
      <c r="E10" s="126">
        <v>210195624.63999999</v>
      </c>
      <c r="G10" s="56">
        <v>7620371950</v>
      </c>
      <c r="H10" s="56">
        <f t="shared" si="0"/>
        <v>176602792</v>
      </c>
    </row>
    <row r="11" spans="1:8">
      <c r="A11" s="125" t="s">
        <v>99</v>
      </c>
      <c r="B11" s="126">
        <v>7437343594</v>
      </c>
      <c r="C11" s="126">
        <v>7437343593.3999996</v>
      </c>
      <c r="D11" s="126">
        <v>5680523415.96</v>
      </c>
      <c r="E11" s="126">
        <v>1756820177.4400001</v>
      </c>
      <c r="G11" s="56">
        <v>6151288000</v>
      </c>
      <c r="H11" s="56">
        <f t="shared" si="0"/>
        <v>-1286055594</v>
      </c>
    </row>
    <row r="12" spans="1:8" ht="30">
      <c r="A12" s="125" t="s">
        <v>100</v>
      </c>
      <c r="B12" s="126">
        <v>6432000000</v>
      </c>
      <c r="C12" s="126">
        <v>6427237037.6900005</v>
      </c>
      <c r="D12" s="126">
        <v>6427237037.6900005</v>
      </c>
      <c r="E12" s="126">
        <v>0</v>
      </c>
      <c r="G12" s="56">
        <v>6740000000</v>
      </c>
      <c r="H12" s="56">
        <f t="shared" si="0"/>
        <v>308000000</v>
      </c>
    </row>
    <row r="13" spans="1:8" ht="30">
      <c r="A13" s="125" t="s">
        <v>101</v>
      </c>
      <c r="B13" s="126">
        <v>6123400000</v>
      </c>
      <c r="C13" s="126">
        <v>6123400000</v>
      </c>
      <c r="D13" s="126">
        <v>6123400000</v>
      </c>
      <c r="E13" s="126">
        <v>0</v>
      </c>
      <c r="G13" s="56">
        <v>6205400000</v>
      </c>
      <c r="H13" s="56">
        <f t="shared" si="0"/>
        <v>82000000</v>
      </c>
    </row>
    <row r="14" spans="1:8">
      <c r="A14" s="125" t="s">
        <v>98</v>
      </c>
      <c r="B14" s="126">
        <v>7380484466</v>
      </c>
      <c r="C14" s="126">
        <v>5505309103.5500002</v>
      </c>
      <c r="D14" s="126">
        <v>5503509103.5500002</v>
      </c>
      <c r="E14" s="126">
        <v>1800000</v>
      </c>
      <c r="G14" s="56">
        <v>8552282466</v>
      </c>
      <c r="H14" s="56">
        <f t="shared" si="0"/>
        <v>1171798000</v>
      </c>
    </row>
    <row r="15" spans="1:8" ht="30">
      <c r="A15" s="125" t="s">
        <v>102</v>
      </c>
      <c r="B15" s="126">
        <v>5444140000</v>
      </c>
      <c r="C15" s="126">
        <v>5444140000</v>
      </c>
      <c r="D15" s="126">
        <v>5444140000</v>
      </c>
      <c r="E15" s="126">
        <v>0</v>
      </c>
      <c r="G15" s="56">
        <v>5525850000</v>
      </c>
      <c r="H15" s="56">
        <f t="shared" si="0"/>
        <v>81710000</v>
      </c>
    </row>
    <row r="16" spans="1:8">
      <c r="A16" s="125" t="s">
        <v>104</v>
      </c>
      <c r="B16" s="126">
        <v>5022943614</v>
      </c>
      <c r="C16" s="126">
        <v>4957816659.3400002</v>
      </c>
      <c r="D16" s="126">
        <v>4957816659.3400002</v>
      </c>
      <c r="E16" s="126">
        <v>0</v>
      </c>
      <c r="G16" s="56">
        <v>5082943614</v>
      </c>
      <c r="H16" s="56">
        <f t="shared" si="0"/>
        <v>60000000</v>
      </c>
    </row>
    <row r="17" spans="1:8" ht="30">
      <c r="A17" s="63" t="s">
        <v>103</v>
      </c>
      <c r="B17" s="126">
        <v>4876579000</v>
      </c>
      <c r="C17" s="126">
        <v>4876578999.0900002</v>
      </c>
      <c r="D17" s="126">
        <v>4873360360.5900002</v>
      </c>
      <c r="E17" s="126">
        <v>3218638.5</v>
      </c>
      <c r="G17" s="56">
        <v>4875554000</v>
      </c>
      <c r="H17" s="56">
        <f t="shared" si="0"/>
        <v>-1025000</v>
      </c>
    </row>
    <row r="18" spans="1:8">
      <c r="A18" s="125" t="s">
        <v>111</v>
      </c>
      <c r="B18" s="126">
        <v>7851122405</v>
      </c>
      <c r="C18" s="126">
        <v>4797321154.3400002</v>
      </c>
      <c r="D18" s="126">
        <v>4797321154.3400002</v>
      </c>
      <c r="E18" s="126">
        <v>0</v>
      </c>
      <c r="G18" s="56">
        <v>11443042405</v>
      </c>
      <c r="H18" s="56">
        <f t="shared" si="0"/>
        <v>3591920000</v>
      </c>
    </row>
    <row r="19" spans="1:8" ht="30">
      <c r="A19" s="63" t="s">
        <v>105</v>
      </c>
      <c r="B19" s="126">
        <v>4100000000</v>
      </c>
      <c r="C19" s="126">
        <v>4100000000</v>
      </c>
      <c r="D19" s="126">
        <v>4100000000</v>
      </c>
      <c r="E19" s="126">
        <v>0</v>
      </c>
      <c r="G19" s="56">
        <v>4100000000</v>
      </c>
      <c r="H19" s="56">
        <f t="shared" si="0"/>
        <v>0</v>
      </c>
    </row>
    <row r="20" spans="1:8">
      <c r="A20" s="125" t="s">
        <v>871</v>
      </c>
      <c r="B20" s="126">
        <v>5706800000</v>
      </c>
      <c r="C20" s="126">
        <v>3878713319.2600002</v>
      </c>
      <c r="D20" s="126">
        <v>3878713319.2600002</v>
      </c>
      <c r="E20" s="126">
        <v>0</v>
      </c>
      <c r="G20" s="56">
        <v>7126900000</v>
      </c>
      <c r="H20" s="56">
        <f t="shared" si="0"/>
        <v>1420100000</v>
      </c>
    </row>
    <row r="21" spans="1:8" ht="30">
      <c r="A21" s="125" t="s">
        <v>106</v>
      </c>
      <c r="B21" s="126">
        <v>3840000000</v>
      </c>
      <c r="C21" s="126">
        <v>3836590417.77</v>
      </c>
      <c r="D21" s="126">
        <v>3836590417.77</v>
      </c>
      <c r="E21" s="126">
        <v>0</v>
      </c>
      <c r="G21" s="56">
        <v>4500000000</v>
      </c>
      <c r="H21" s="56">
        <f t="shared" si="0"/>
        <v>660000000</v>
      </c>
    </row>
    <row r="22" spans="1:8">
      <c r="A22" s="125" t="s">
        <v>107</v>
      </c>
      <c r="B22" s="126">
        <v>3137682120</v>
      </c>
      <c r="C22" s="126">
        <v>3137682120</v>
      </c>
      <c r="D22" s="126">
        <v>3129424108</v>
      </c>
      <c r="E22" s="126">
        <v>8258012</v>
      </c>
      <c r="G22" s="56">
        <v>2959937983</v>
      </c>
      <c r="H22" s="56">
        <f t="shared" si="0"/>
        <v>-177744137</v>
      </c>
    </row>
    <row r="23" spans="1:8">
      <c r="A23" s="125" t="s">
        <v>113</v>
      </c>
      <c r="B23" s="126">
        <v>2857601433</v>
      </c>
      <c r="C23" s="126">
        <v>2854038426.5999999</v>
      </c>
      <c r="D23" s="126">
        <v>2853740918.9300003</v>
      </c>
      <c r="E23" s="126">
        <v>297507.67</v>
      </c>
      <c r="G23" s="56">
        <v>2733802339</v>
      </c>
      <c r="H23" s="56">
        <f t="shared" si="0"/>
        <v>-123799094</v>
      </c>
    </row>
    <row r="24" spans="1:8" ht="30">
      <c r="A24" s="125" t="s">
        <v>156</v>
      </c>
      <c r="B24" s="126">
        <v>2557018878</v>
      </c>
      <c r="C24" s="126">
        <v>2557018878</v>
      </c>
      <c r="D24" s="126">
        <v>2557018878</v>
      </c>
      <c r="E24" s="126">
        <v>0</v>
      </c>
      <c r="G24" s="56">
        <v>3903730878</v>
      </c>
      <c r="H24" s="56">
        <f t="shared" si="0"/>
        <v>1346712000</v>
      </c>
    </row>
    <row r="25" spans="1:8" ht="30">
      <c r="A25" s="125" t="s">
        <v>112</v>
      </c>
      <c r="B25" s="126">
        <v>2491390000</v>
      </c>
      <c r="C25" s="126">
        <v>2491390000</v>
      </c>
      <c r="D25" s="126">
        <v>2491390000</v>
      </c>
      <c r="E25" s="126">
        <v>0</v>
      </c>
      <c r="G25" s="56">
        <v>2528800000</v>
      </c>
      <c r="H25" s="56">
        <f t="shared" si="0"/>
        <v>37410000</v>
      </c>
    </row>
    <row r="26" spans="1:8" ht="30">
      <c r="A26" s="125" t="s">
        <v>110</v>
      </c>
      <c r="B26" s="126">
        <v>2550730000</v>
      </c>
      <c r="C26" s="126">
        <v>1555074737</v>
      </c>
      <c r="D26" s="126">
        <v>1555074737</v>
      </c>
      <c r="E26" s="126">
        <v>0</v>
      </c>
      <c r="G26" s="56">
        <v>2509730000</v>
      </c>
      <c r="H26" s="56">
        <f t="shared" si="0"/>
        <v>-41000000</v>
      </c>
    </row>
    <row r="27" spans="1:8">
      <c r="A27" s="125" t="s">
        <v>109</v>
      </c>
      <c r="B27" s="126">
        <v>1921999634</v>
      </c>
      <c r="C27" s="126">
        <v>1544114035.5999999</v>
      </c>
      <c r="D27" s="126">
        <v>1544114035.5999999</v>
      </c>
      <c r="E27" s="126">
        <v>0</v>
      </c>
      <c r="G27" s="56">
        <v>1920702634</v>
      </c>
      <c r="H27" s="56">
        <f t="shared" si="0"/>
        <v>-1297000</v>
      </c>
    </row>
    <row r="28" spans="1:8" ht="30">
      <c r="A28" s="125" t="s">
        <v>117</v>
      </c>
      <c r="B28" s="126">
        <v>1327000000</v>
      </c>
      <c r="C28" s="126">
        <v>1327000000</v>
      </c>
      <c r="D28" s="126">
        <v>1327000000</v>
      </c>
      <c r="E28" s="126">
        <v>0</v>
      </c>
      <c r="G28" s="56">
        <v>1327000000</v>
      </c>
      <c r="H28" s="56">
        <f t="shared" si="0"/>
        <v>0</v>
      </c>
    </row>
    <row r="29" spans="1:8">
      <c r="A29" s="125" t="s">
        <v>116</v>
      </c>
      <c r="B29" s="126">
        <v>1899588858</v>
      </c>
      <c r="C29" s="126">
        <v>1315913011</v>
      </c>
      <c r="D29" s="126">
        <v>1315913011</v>
      </c>
      <c r="E29" s="126">
        <v>0</v>
      </c>
      <c r="G29" s="56">
        <v>1876435858</v>
      </c>
      <c r="H29" s="56">
        <f t="shared" si="0"/>
        <v>-23153000</v>
      </c>
    </row>
    <row r="30" spans="1:8">
      <c r="A30" s="125" t="s">
        <v>114</v>
      </c>
      <c r="B30" s="126">
        <v>2111750011</v>
      </c>
      <c r="C30" s="126">
        <v>1247007805.3599999</v>
      </c>
      <c r="D30" s="126">
        <v>1247007805.3599999</v>
      </c>
      <c r="E30" s="126">
        <v>0</v>
      </c>
      <c r="G30" s="56">
        <v>2111750011</v>
      </c>
      <c r="H30" s="56">
        <f t="shared" si="0"/>
        <v>0</v>
      </c>
    </row>
    <row r="31" spans="1:8">
      <c r="A31" s="125" t="s">
        <v>120</v>
      </c>
      <c r="B31" s="126">
        <v>1029000000</v>
      </c>
      <c r="C31" s="126">
        <v>1027133800</v>
      </c>
      <c r="D31" s="126">
        <v>1027133800</v>
      </c>
      <c r="E31" s="126">
        <v>0</v>
      </c>
      <c r="G31" s="56">
        <v>790000000</v>
      </c>
      <c r="H31" s="56">
        <f t="shared" si="0"/>
        <v>-239000000</v>
      </c>
    </row>
    <row r="32" spans="1:8">
      <c r="A32" s="127" t="s">
        <v>121</v>
      </c>
      <c r="B32" s="128">
        <v>1000000000</v>
      </c>
      <c r="C32" s="128">
        <v>999999999.97000003</v>
      </c>
      <c r="D32" s="128">
        <v>999999999.97000003</v>
      </c>
      <c r="E32" s="128">
        <v>0</v>
      </c>
      <c r="G32" s="56">
        <v>1000000000</v>
      </c>
      <c r="H32" s="56">
        <f t="shared" si="0"/>
        <v>0</v>
      </c>
    </row>
    <row r="33" spans="1:8">
      <c r="A33" s="58" t="s">
        <v>132</v>
      </c>
      <c r="B33" s="126">
        <v>985548853</v>
      </c>
      <c r="C33" s="126">
        <v>985548853</v>
      </c>
      <c r="D33" s="126">
        <v>985548853</v>
      </c>
      <c r="E33" s="126">
        <v>0</v>
      </c>
      <c r="G33" s="56">
        <v>1012383381</v>
      </c>
      <c r="H33" s="56">
        <f t="shared" si="0"/>
        <v>26834528</v>
      </c>
    </row>
    <row r="34" spans="1:8">
      <c r="A34" s="58" t="s">
        <v>123</v>
      </c>
      <c r="B34" s="126">
        <v>944927800</v>
      </c>
      <c r="C34" s="126">
        <v>944927800</v>
      </c>
      <c r="D34" s="126">
        <v>942762717</v>
      </c>
      <c r="E34" s="126">
        <v>2165083</v>
      </c>
      <c r="G34" s="56"/>
    </row>
    <row r="35" spans="1:8">
      <c r="A35" s="58" t="s">
        <v>122</v>
      </c>
      <c r="B35" s="126">
        <v>943160000</v>
      </c>
      <c r="C35" s="126">
        <v>943160000</v>
      </c>
      <c r="D35" s="126">
        <v>943160000</v>
      </c>
      <c r="E35" s="126">
        <v>0</v>
      </c>
      <c r="G35" s="56"/>
    </row>
    <row r="36" spans="1:8">
      <c r="A36" s="58" t="s">
        <v>161</v>
      </c>
      <c r="B36" s="126">
        <v>978200000</v>
      </c>
      <c r="C36" s="126">
        <v>933469120.39999998</v>
      </c>
      <c r="D36" s="126">
        <v>689971176.11000001</v>
      </c>
      <c r="E36" s="126">
        <v>243497944.28999999</v>
      </c>
      <c r="G36" s="56">
        <v>1064100000</v>
      </c>
    </row>
    <row r="37" spans="1:8">
      <c r="A37" s="58" t="s">
        <v>124</v>
      </c>
      <c r="B37" s="126">
        <v>892051280</v>
      </c>
      <c r="C37" s="126">
        <v>892051280</v>
      </c>
      <c r="D37" s="126">
        <v>892051280</v>
      </c>
      <c r="E37" s="126">
        <v>0</v>
      </c>
    </row>
    <row r="38" spans="1:8">
      <c r="A38" s="58" t="s">
        <v>872</v>
      </c>
      <c r="B38" s="126">
        <v>805559732</v>
      </c>
      <c r="C38" s="126">
        <v>805559730.51999998</v>
      </c>
      <c r="D38" s="126">
        <v>805559730.51999998</v>
      </c>
      <c r="E38" s="126">
        <v>0</v>
      </c>
    </row>
    <row r="39" spans="1:8">
      <c r="A39" s="58" t="s">
        <v>131</v>
      </c>
      <c r="B39" s="126">
        <v>802459487</v>
      </c>
      <c r="C39" s="126">
        <v>802459486.53999996</v>
      </c>
      <c r="D39" s="126">
        <v>97081858.100000009</v>
      </c>
      <c r="E39" s="126">
        <v>705377628.44000006</v>
      </c>
    </row>
    <row r="40" spans="1:8">
      <c r="A40" s="58" t="s">
        <v>126</v>
      </c>
      <c r="B40" s="126">
        <v>827000000</v>
      </c>
      <c r="C40" s="126">
        <v>750000000</v>
      </c>
      <c r="D40" s="126">
        <v>750000000</v>
      </c>
      <c r="E40" s="126">
        <v>0</v>
      </c>
    </row>
    <row r="41" spans="1:8">
      <c r="A41" s="58" t="s">
        <v>118</v>
      </c>
      <c r="B41" s="126">
        <v>1123391190</v>
      </c>
      <c r="C41" s="126">
        <v>700000000</v>
      </c>
      <c r="D41" s="126">
        <v>700000000</v>
      </c>
      <c r="E41" s="126">
        <v>0</v>
      </c>
      <c r="G41" s="56">
        <v>1123691190</v>
      </c>
    </row>
    <row r="42" spans="1:8">
      <c r="A42" s="58" t="s">
        <v>128</v>
      </c>
      <c r="B42" s="126">
        <v>760912170</v>
      </c>
      <c r="C42" s="126">
        <v>673257948</v>
      </c>
      <c r="D42" s="126">
        <v>673257948</v>
      </c>
      <c r="E42" s="126">
        <v>0</v>
      </c>
    </row>
    <row r="43" spans="1:8">
      <c r="A43" s="58" t="s">
        <v>130</v>
      </c>
      <c r="B43" s="126">
        <v>615000000</v>
      </c>
      <c r="C43" s="126">
        <v>590000000</v>
      </c>
      <c r="D43" s="126">
        <v>590000000</v>
      </c>
      <c r="E43" s="126">
        <v>0</v>
      </c>
    </row>
    <row r="44" spans="1:8">
      <c r="A44" s="58" t="s">
        <v>139</v>
      </c>
      <c r="B44" s="126">
        <v>573232190</v>
      </c>
      <c r="C44" s="126">
        <v>573232189.82000005</v>
      </c>
      <c r="D44" s="126">
        <v>32189.82</v>
      </c>
      <c r="E44" s="126">
        <v>573200000</v>
      </c>
    </row>
    <row r="45" spans="1:8">
      <c r="A45" s="58" t="s">
        <v>133</v>
      </c>
      <c r="B45" s="126">
        <v>547983859</v>
      </c>
      <c r="C45" s="126">
        <v>547983289.43999994</v>
      </c>
      <c r="D45" s="126">
        <v>547983289.43999994</v>
      </c>
      <c r="E45" s="126">
        <v>0</v>
      </c>
    </row>
    <row r="46" spans="1:8">
      <c r="A46" s="58" t="s">
        <v>127</v>
      </c>
      <c r="B46" s="126">
        <v>711000000</v>
      </c>
      <c r="C46" s="126">
        <v>528469000</v>
      </c>
      <c r="D46" s="126">
        <v>528469000</v>
      </c>
      <c r="E46" s="126">
        <v>0</v>
      </c>
    </row>
    <row r="47" spans="1:8">
      <c r="A47" s="58" t="s">
        <v>119</v>
      </c>
      <c r="B47" s="126">
        <v>1247502561</v>
      </c>
      <c r="C47" s="126">
        <v>528063971</v>
      </c>
      <c r="D47" s="126">
        <v>528063971</v>
      </c>
      <c r="E47" s="126">
        <v>0</v>
      </c>
      <c r="G47" s="56">
        <v>1247502561</v>
      </c>
    </row>
    <row r="48" spans="1:8">
      <c r="A48" s="58" t="s">
        <v>136</v>
      </c>
      <c r="B48" s="126">
        <v>505360500</v>
      </c>
      <c r="C48" s="126">
        <v>505360500</v>
      </c>
      <c r="D48" s="126">
        <v>505360500</v>
      </c>
      <c r="E48" s="126">
        <v>0</v>
      </c>
    </row>
    <row r="49" spans="1:5">
      <c r="A49" s="58" t="s">
        <v>137</v>
      </c>
      <c r="B49" s="126">
        <v>490000000</v>
      </c>
      <c r="C49" s="126">
        <v>487203861.5</v>
      </c>
      <c r="D49" s="126">
        <v>487203861.5</v>
      </c>
      <c r="E49" s="126">
        <v>0</v>
      </c>
    </row>
    <row r="50" spans="1:5">
      <c r="A50" s="58" t="s">
        <v>134</v>
      </c>
      <c r="B50" s="126">
        <v>495129611</v>
      </c>
      <c r="C50" s="126">
        <v>482774345.74000001</v>
      </c>
      <c r="D50" s="126">
        <v>467699345.74000001</v>
      </c>
      <c r="E50" s="126">
        <v>15075000</v>
      </c>
    </row>
    <row r="51" spans="1:5">
      <c r="A51" s="58" t="s">
        <v>138</v>
      </c>
      <c r="B51" s="126">
        <v>465849002</v>
      </c>
      <c r="C51" s="126">
        <v>465849001.99000001</v>
      </c>
      <c r="D51" s="126">
        <v>465849001.99000001</v>
      </c>
      <c r="E51" s="126">
        <v>0</v>
      </c>
    </row>
    <row r="52" spans="1:5">
      <c r="A52" s="58" t="s">
        <v>125</v>
      </c>
      <c r="B52" s="126">
        <v>614060000</v>
      </c>
      <c r="C52" s="126">
        <v>454171776.17000002</v>
      </c>
      <c r="D52" s="126">
        <v>454171776.17000002</v>
      </c>
      <c r="E52" s="126">
        <v>0</v>
      </c>
    </row>
    <row r="53" spans="1:5">
      <c r="A53" s="58" t="s">
        <v>158</v>
      </c>
      <c r="B53" s="126">
        <v>424000000</v>
      </c>
      <c r="C53" s="126">
        <v>423591284</v>
      </c>
      <c r="D53" s="126">
        <v>423591284</v>
      </c>
      <c r="E53" s="126">
        <v>0</v>
      </c>
    </row>
    <row r="54" spans="1:5">
      <c r="A54" s="58" t="s">
        <v>115</v>
      </c>
      <c r="B54" s="126">
        <v>400000000</v>
      </c>
      <c r="C54" s="126">
        <v>400000000</v>
      </c>
      <c r="D54" s="126">
        <v>0</v>
      </c>
      <c r="E54" s="126">
        <v>400000000</v>
      </c>
    </row>
    <row r="55" spans="1:5">
      <c r="A55" s="58" t="s">
        <v>572</v>
      </c>
      <c r="B55" s="126">
        <v>392000000</v>
      </c>
      <c r="C55" s="126">
        <v>391884800</v>
      </c>
      <c r="D55" s="126">
        <v>391884800</v>
      </c>
      <c r="E55" s="126">
        <v>0</v>
      </c>
    </row>
    <row r="56" spans="1:5">
      <c r="A56" s="58" t="s">
        <v>192</v>
      </c>
      <c r="B56" s="126">
        <v>391726202</v>
      </c>
      <c r="C56" s="126">
        <v>391726202</v>
      </c>
      <c r="D56" s="126">
        <v>0</v>
      </c>
      <c r="E56" s="126">
        <v>391726202</v>
      </c>
    </row>
    <row r="57" spans="1:5">
      <c r="A57" s="58" t="s">
        <v>870</v>
      </c>
      <c r="B57" s="126">
        <v>386300000</v>
      </c>
      <c r="C57" s="126">
        <v>386300000</v>
      </c>
      <c r="D57" s="126">
        <v>386300000</v>
      </c>
      <c r="E57" s="126">
        <v>0</v>
      </c>
    </row>
    <row r="58" spans="1:5">
      <c r="A58" s="58" t="s">
        <v>142</v>
      </c>
      <c r="B58" s="126">
        <v>384673000</v>
      </c>
      <c r="C58" s="126">
        <v>384673000</v>
      </c>
      <c r="D58" s="126">
        <v>384673000</v>
      </c>
      <c r="E58" s="126">
        <v>0</v>
      </c>
    </row>
    <row r="59" spans="1:5">
      <c r="A59" s="58" t="s">
        <v>144</v>
      </c>
      <c r="B59" s="126">
        <v>400680868</v>
      </c>
      <c r="C59" s="126">
        <v>378351528.81</v>
      </c>
      <c r="D59" s="126">
        <v>360762496.04000002</v>
      </c>
      <c r="E59" s="126">
        <v>17589032.77</v>
      </c>
    </row>
    <row r="60" spans="1:5">
      <c r="A60" s="58" t="s">
        <v>151</v>
      </c>
      <c r="B60" s="126">
        <v>670500000</v>
      </c>
      <c r="C60" s="126">
        <v>375648898.67000002</v>
      </c>
      <c r="D60" s="126">
        <v>375648898.67000002</v>
      </c>
      <c r="E60" s="126">
        <v>0</v>
      </c>
    </row>
    <row r="61" spans="1:5">
      <c r="A61" s="58" t="s">
        <v>135</v>
      </c>
      <c r="B61" s="126">
        <v>484000000</v>
      </c>
      <c r="C61" s="126">
        <v>369144820.94</v>
      </c>
      <c r="D61" s="126">
        <v>369144820.94</v>
      </c>
      <c r="E61" s="126">
        <v>0</v>
      </c>
    </row>
    <row r="62" spans="1:5">
      <c r="A62" s="58" t="s">
        <v>145</v>
      </c>
      <c r="B62" s="126">
        <v>364366574</v>
      </c>
      <c r="C62" s="126">
        <v>364366574</v>
      </c>
      <c r="D62" s="126">
        <v>364366574</v>
      </c>
      <c r="E62" s="126">
        <v>0</v>
      </c>
    </row>
    <row r="63" spans="1:5">
      <c r="A63" s="58" t="s">
        <v>143</v>
      </c>
      <c r="B63" s="126">
        <v>351296859</v>
      </c>
      <c r="C63" s="126">
        <v>351296859</v>
      </c>
      <c r="D63" s="126">
        <v>351296859</v>
      </c>
      <c r="E63" s="126">
        <v>0</v>
      </c>
    </row>
    <row r="64" spans="1:5">
      <c r="A64" s="58" t="s">
        <v>148</v>
      </c>
      <c r="B64" s="126">
        <v>338885519</v>
      </c>
      <c r="C64" s="126">
        <v>337437875.67000002</v>
      </c>
      <c r="D64" s="126">
        <v>331785724.22000003</v>
      </c>
      <c r="E64" s="126">
        <v>5652151.4500000002</v>
      </c>
    </row>
    <row r="65" spans="1:5">
      <c r="A65" s="58" t="s">
        <v>141</v>
      </c>
      <c r="B65" s="126">
        <v>394458269</v>
      </c>
      <c r="C65" s="126">
        <v>331186025.42000002</v>
      </c>
      <c r="D65" s="126">
        <v>331186025.42000002</v>
      </c>
      <c r="E65" s="126">
        <v>0</v>
      </c>
    </row>
    <row r="66" spans="1:5">
      <c r="A66" s="58" t="s">
        <v>154</v>
      </c>
      <c r="B66" s="126">
        <v>311225461</v>
      </c>
      <c r="C66" s="126">
        <v>311206795.52999997</v>
      </c>
      <c r="D66" s="126">
        <v>311206795.52999997</v>
      </c>
      <c r="E66" s="126">
        <v>0</v>
      </c>
    </row>
    <row r="67" spans="1:5">
      <c r="A67" s="58" t="s">
        <v>146</v>
      </c>
      <c r="B67" s="126">
        <v>308939516</v>
      </c>
      <c r="C67" s="126">
        <v>308939513.75</v>
      </c>
      <c r="D67" s="126">
        <v>282373823.48999995</v>
      </c>
      <c r="E67" s="126">
        <v>26565690.260000002</v>
      </c>
    </row>
    <row r="68" spans="1:5">
      <c r="A68" s="58" t="s">
        <v>578</v>
      </c>
      <c r="B68" s="126">
        <v>264850000</v>
      </c>
      <c r="C68" s="126">
        <v>264850000</v>
      </c>
      <c r="D68" s="126">
        <v>264850000</v>
      </c>
      <c r="E68" s="126">
        <v>0</v>
      </c>
    </row>
    <row r="69" spans="1:5">
      <c r="A69" s="58" t="s">
        <v>160</v>
      </c>
      <c r="B69" s="126">
        <v>254827384</v>
      </c>
      <c r="C69" s="126">
        <v>254827384</v>
      </c>
      <c r="D69" s="126">
        <v>254827384</v>
      </c>
      <c r="E69" s="126">
        <v>0</v>
      </c>
    </row>
    <row r="70" spans="1:5">
      <c r="A70" s="58" t="s">
        <v>557</v>
      </c>
      <c r="B70" s="126">
        <v>249000000</v>
      </c>
      <c r="C70" s="126">
        <v>249000000</v>
      </c>
      <c r="D70" s="126">
        <v>0</v>
      </c>
      <c r="E70" s="126">
        <v>249000000</v>
      </c>
    </row>
    <row r="71" spans="1:5">
      <c r="A71" s="58" t="s">
        <v>149</v>
      </c>
      <c r="B71" s="126">
        <v>245964560</v>
      </c>
      <c r="C71" s="126">
        <v>245249214</v>
      </c>
      <c r="D71" s="126">
        <v>201304094.84999999</v>
      </c>
      <c r="E71" s="126">
        <v>43945119.149999999</v>
      </c>
    </row>
    <row r="72" spans="1:5">
      <c r="A72" s="58" t="s">
        <v>164</v>
      </c>
      <c r="B72" s="126">
        <v>237000000</v>
      </c>
      <c r="C72" s="126">
        <v>235750742.27000001</v>
      </c>
      <c r="D72" s="126">
        <v>235750742.27000001</v>
      </c>
      <c r="E72" s="126">
        <v>0</v>
      </c>
    </row>
    <row r="73" spans="1:5">
      <c r="A73" s="58" t="s">
        <v>157</v>
      </c>
      <c r="B73" s="126">
        <v>237192329</v>
      </c>
      <c r="C73" s="126">
        <v>232596025.78999999</v>
      </c>
      <c r="D73" s="126">
        <v>230538759.78999999</v>
      </c>
      <c r="E73" s="126">
        <v>2057266</v>
      </c>
    </row>
    <row r="74" spans="1:5">
      <c r="A74" s="58" t="s">
        <v>168</v>
      </c>
      <c r="B74" s="126">
        <v>230881600</v>
      </c>
      <c r="C74" s="126">
        <v>230881600</v>
      </c>
      <c r="D74" s="126">
        <v>230881600</v>
      </c>
      <c r="E74" s="126">
        <v>0</v>
      </c>
    </row>
    <row r="75" spans="1:5">
      <c r="A75" s="58" t="s">
        <v>159</v>
      </c>
      <c r="B75" s="126">
        <v>224000000</v>
      </c>
      <c r="C75" s="126">
        <v>224000000</v>
      </c>
      <c r="D75" s="126">
        <v>224000000</v>
      </c>
      <c r="E75" s="126">
        <v>0</v>
      </c>
    </row>
    <row r="76" spans="1:5">
      <c r="A76" s="58" t="s">
        <v>147</v>
      </c>
      <c r="B76" s="126">
        <v>214372316</v>
      </c>
      <c r="C76" s="126">
        <v>214372315.55000001</v>
      </c>
      <c r="D76" s="126">
        <v>153714447.41999999</v>
      </c>
      <c r="E76" s="126">
        <v>60657868.130000003</v>
      </c>
    </row>
    <row r="77" spans="1:5">
      <c r="A77" s="58" t="s">
        <v>152</v>
      </c>
      <c r="B77" s="126">
        <v>207625062</v>
      </c>
      <c r="C77" s="126">
        <v>206912159.68000001</v>
      </c>
      <c r="D77" s="126">
        <v>206906299.01000002</v>
      </c>
      <c r="E77" s="126">
        <v>5860.67</v>
      </c>
    </row>
    <row r="78" spans="1:5">
      <c r="A78" s="58" t="s">
        <v>166</v>
      </c>
      <c r="B78" s="126">
        <v>205024000</v>
      </c>
      <c r="C78" s="126">
        <v>205024000</v>
      </c>
      <c r="D78" s="126">
        <v>195024000</v>
      </c>
      <c r="E78" s="126">
        <v>10000000</v>
      </c>
    </row>
    <row r="79" spans="1:5">
      <c r="A79" s="58" t="s">
        <v>129</v>
      </c>
      <c r="B79" s="126">
        <v>232956626</v>
      </c>
      <c r="C79" s="126">
        <v>204746300</v>
      </c>
      <c r="D79" s="126">
        <v>204746300</v>
      </c>
      <c r="E79" s="126">
        <v>0</v>
      </c>
    </row>
    <row r="80" spans="1:5">
      <c r="A80" s="58" t="s">
        <v>150</v>
      </c>
      <c r="B80" s="126">
        <v>300000000</v>
      </c>
      <c r="C80" s="126">
        <v>194916534.13999999</v>
      </c>
      <c r="D80" s="126">
        <v>194916534.13999999</v>
      </c>
      <c r="E80" s="126">
        <v>0</v>
      </c>
    </row>
    <row r="81" spans="1:5">
      <c r="A81" s="58" t="s">
        <v>155</v>
      </c>
      <c r="B81" s="126">
        <v>188321937</v>
      </c>
      <c r="C81" s="126">
        <v>188321937</v>
      </c>
      <c r="D81" s="126">
        <v>188321937</v>
      </c>
      <c r="E81" s="126">
        <v>0</v>
      </c>
    </row>
    <row r="82" spans="1:5">
      <c r="A82" s="58" t="s">
        <v>175</v>
      </c>
      <c r="B82" s="126">
        <v>187805320</v>
      </c>
      <c r="C82" s="126">
        <v>187805320</v>
      </c>
      <c r="D82" s="126">
        <v>187805320</v>
      </c>
      <c r="E82" s="126">
        <v>0</v>
      </c>
    </row>
    <row r="83" spans="1:5">
      <c r="A83" s="58" t="s">
        <v>163</v>
      </c>
      <c r="B83" s="126">
        <v>337000000</v>
      </c>
      <c r="C83" s="126">
        <v>179000000</v>
      </c>
      <c r="D83" s="126">
        <v>179000000</v>
      </c>
      <c r="E83" s="126">
        <v>0</v>
      </c>
    </row>
    <row r="84" spans="1:5">
      <c r="A84" s="58" t="s">
        <v>169</v>
      </c>
      <c r="B84" s="126">
        <v>179779417</v>
      </c>
      <c r="C84" s="126">
        <v>174081079.78999999</v>
      </c>
      <c r="D84" s="126">
        <v>171224114</v>
      </c>
      <c r="E84" s="126">
        <v>2856965.79</v>
      </c>
    </row>
    <row r="85" spans="1:5">
      <c r="A85" s="58" t="s">
        <v>177</v>
      </c>
      <c r="B85" s="126">
        <v>161605451</v>
      </c>
      <c r="C85" s="126">
        <v>161605449.66</v>
      </c>
      <c r="D85" s="126">
        <v>152409363.47999999</v>
      </c>
      <c r="E85" s="126">
        <v>9196086.1799999997</v>
      </c>
    </row>
    <row r="86" spans="1:5">
      <c r="A86" s="58" t="s">
        <v>162</v>
      </c>
      <c r="B86" s="126">
        <v>263100000</v>
      </c>
      <c r="C86" s="126">
        <v>159000000</v>
      </c>
      <c r="D86" s="126">
        <v>159000000</v>
      </c>
      <c r="E86" s="126">
        <v>0</v>
      </c>
    </row>
    <row r="87" spans="1:5">
      <c r="A87" s="58" t="s">
        <v>174</v>
      </c>
      <c r="B87" s="126">
        <v>149177828</v>
      </c>
      <c r="C87" s="126">
        <v>149177828</v>
      </c>
      <c r="D87" s="126">
        <v>149177828</v>
      </c>
      <c r="E87" s="126">
        <v>0</v>
      </c>
    </row>
    <row r="88" spans="1:5">
      <c r="A88" s="58" t="s">
        <v>172</v>
      </c>
      <c r="B88" s="126">
        <v>154881121</v>
      </c>
      <c r="C88" s="126">
        <v>143481121</v>
      </c>
      <c r="D88" s="126">
        <v>143481121</v>
      </c>
      <c r="E88" s="126">
        <v>0</v>
      </c>
    </row>
    <row r="89" spans="1:5">
      <c r="A89" s="58" t="s">
        <v>538</v>
      </c>
      <c r="B89" s="126">
        <v>178000000</v>
      </c>
      <c r="C89" s="126">
        <v>140600000</v>
      </c>
      <c r="D89" s="126">
        <v>140600000</v>
      </c>
      <c r="E89" s="126">
        <v>0</v>
      </c>
    </row>
    <row r="90" spans="1:5">
      <c r="A90" s="58" t="s">
        <v>176</v>
      </c>
      <c r="B90" s="126">
        <v>135800000</v>
      </c>
      <c r="C90" s="126">
        <v>135800000</v>
      </c>
      <c r="D90" s="126">
        <v>135800000</v>
      </c>
      <c r="E90" s="126">
        <v>0</v>
      </c>
    </row>
    <row r="91" spans="1:5">
      <c r="A91" s="58" t="s">
        <v>178</v>
      </c>
      <c r="B91" s="126">
        <v>132491582</v>
      </c>
      <c r="C91" s="126">
        <v>132491582</v>
      </c>
      <c r="D91" s="126">
        <v>132491582</v>
      </c>
      <c r="E91" s="126">
        <v>0</v>
      </c>
    </row>
    <row r="92" spans="1:5">
      <c r="A92" s="58" t="s">
        <v>153</v>
      </c>
      <c r="B92" s="126">
        <v>130000000</v>
      </c>
      <c r="C92" s="126">
        <v>130000000</v>
      </c>
      <c r="D92" s="126">
        <v>130000000</v>
      </c>
      <c r="E92" s="126">
        <v>0</v>
      </c>
    </row>
    <row r="93" spans="1:5">
      <c r="A93" s="58" t="s">
        <v>353</v>
      </c>
      <c r="B93" s="126">
        <v>165336147</v>
      </c>
      <c r="C93" s="126">
        <v>121789692.84999999</v>
      </c>
      <c r="D93" s="126">
        <v>114789692.84999999</v>
      </c>
      <c r="E93" s="126">
        <v>7000000</v>
      </c>
    </row>
    <row r="94" spans="1:5">
      <c r="A94" s="58" t="s">
        <v>181</v>
      </c>
      <c r="B94" s="126">
        <v>120942714</v>
      </c>
      <c r="C94" s="126">
        <v>120942714</v>
      </c>
      <c r="D94" s="126">
        <v>120942714</v>
      </c>
      <c r="E94" s="126">
        <v>0</v>
      </c>
    </row>
    <row r="95" spans="1:5">
      <c r="A95" s="58" t="s">
        <v>314</v>
      </c>
      <c r="B95" s="126">
        <v>117182642</v>
      </c>
      <c r="C95" s="126">
        <v>117182640.90000001</v>
      </c>
      <c r="D95" s="126">
        <v>109086376.85000001</v>
      </c>
      <c r="E95" s="126">
        <v>8096264.0499999998</v>
      </c>
    </row>
    <row r="96" spans="1:5">
      <c r="A96" s="58" t="s">
        <v>184</v>
      </c>
      <c r="B96" s="126">
        <v>114644825</v>
      </c>
      <c r="C96" s="126">
        <v>109644819</v>
      </c>
      <c r="D96" s="126">
        <v>109644819</v>
      </c>
      <c r="E96" s="126">
        <v>0</v>
      </c>
    </row>
    <row r="97" spans="1:7">
      <c r="A97" s="58" t="s">
        <v>183</v>
      </c>
      <c r="B97" s="126">
        <v>108710293</v>
      </c>
      <c r="C97" s="126">
        <v>108707751</v>
      </c>
      <c r="D97" s="126">
        <v>108707751</v>
      </c>
      <c r="E97" s="126">
        <v>0</v>
      </c>
    </row>
    <row r="98" spans="1:7">
      <c r="A98" s="58" t="s">
        <v>327</v>
      </c>
      <c r="B98" s="126">
        <v>107932484</v>
      </c>
      <c r="C98" s="126">
        <v>107932484</v>
      </c>
      <c r="D98" s="126">
        <v>107932484</v>
      </c>
      <c r="E98" s="126">
        <v>0</v>
      </c>
    </row>
    <row r="99" spans="1:7">
      <c r="A99" s="58" t="s">
        <v>386</v>
      </c>
      <c r="B99" s="126">
        <v>107056593</v>
      </c>
      <c r="C99" s="126">
        <v>107056592.73</v>
      </c>
      <c r="D99" s="126">
        <v>104644595.73</v>
      </c>
      <c r="E99" s="126">
        <v>2411997</v>
      </c>
    </row>
    <row r="100" spans="1:7">
      <c r="A100" s="58" t="s">
        <v>191</v>
      </c>
      <c r="B100" s="126">
        <v>105735086</v>
      </c>
      <c r="C100" s="126">
        <v>105735085.96000001</v>
      </c>
      <c r="D100" s="126">
        <v>105730856.96000001</v>
      </c>
      <c r="E100" s="126">
        <v>4229</v>
      </c>
    </row>
    <row r="101" spans="1:7">
      <c r="A101" s="58" t="s">
        <v>221</v>
      </c>
      <c r="B101" s="126">
        <v>103000000</v>
      </c>
      <c r="C101" s="126">
        <v>103000000</v>
      </c>
      <c r="D101" s="126">
        <v>103000000</v>
      </c>
      <c r="E101" s="126">
        <v>0</v>
      </c>
    </row>
    <row r="102" spans="1:7">
      <c r="A102" s="58" t="s">
        <v>180</v>
      </c>
      <c r="B102" s="126">
        <v>100002827</v>
      </c>
      <c r="C102" s="126">
        <v>100002827</v>
      </c>
      <c r="D102" s="126">
        <v>100002827</v>
      </c>
      <c r="E102" s="126">
        <v>0</v>
      </c>
    </row>
    <row r="103" spans="1:7">
      <c r="A103" s="58" t="s">
        <v>186</v>
      </c>
      <c r="B103" s="126">
        <v>94742864</v>
      </c>
      <c r="C103" s="126">
        <v>94742864</v>
      </c>
      <c r="D103" s="126">
        <v>94742864</v>
      </c>
      <c r="E103" s="126">
        <v>0</v>
      </c>
      <c r="G103" s="113">
        <v>19451672024</v>
      </c>
    </row>
    <row r="104" spans="1:7">
      <c r="A104" s="58" t="s">
        <v>535</v>
      </c>
      <c r="B104" s="126">
        <v>93000000</v>
      </c>
      <c r="C104" s="126">
        <v>93000000</v>
      </c>
      <c r="D104" s="126">
        <v>93000000</v>
      </c>
      <c r="E104" s="126">
        <v>0</v>
      </c>
    </row>
    <row r="105" spans="1:7">
      <c r="A105" s="58" t="s">
        <v>594</v>
      </c>
      <c r="B105" s="126">
        <v>144389793</v>
      </c>
      <c r="C105" s="126">
        <v>91863885.769999996</v>
      </c>
      <c r="D105" s="126">
        <v>81835089.030000001</v>
      </c>
      <c r="E105" s="126">
        <v>10028796.74</v>
      </c>
    </row>
    <row r="106" spans="1:7">
      <c r="A106" s="58" t="s">
        <v>187</v>
      </c>
      <c r="B106" s="126">
        <v>89000000</v>
      </c>
      <c r="C106" s="126">
        <v>89000000</v>
      </c>
      <c r="D106" s="126">
        <v>46020801.850000001</v>
      </c>
      <c r="E106" s="126">
        <v>42979198.149999999</v>
      </c>
    </row>
    <row r="107" spans="1:7">
      <c r="A107" s="58" t="s">
        <v>140</v>
      </c>
      <c r="B107" s="126">
        <v>88747196</v>
      </c>
      <c r="C107" s="126">
        <v>88747196</v>
      </c>
      <c r="D107" s="126">
        <v>88747196</v>
      </c>
      <c r="E107" s="126">
        <v>0</v>
      </c>
    </row>
    <row r="108" spans="1:7">
      <c r="A108" s="58" t="s">
        <v>190</v>
      </c>
      <c r="B108" s="126">
        <v>85129160</v>
      </c>
      <c r="C108" s="126">
        <v>85129160</v>
      </c>
      <c r="D108" s="126">
        <v>85129160</v>
      </c>
      <c r="E108" s="126">
        <v>0</v>
      </c>
    </row>
    <row r="109" spans="1:7">
      <c r="A109" s="58" t="s">
        <v>611</v>
      </c>
      <c r="B109" s="126">
        <v>81830128</v>
      </c>
      <c r="C109" s="126">
        <v>81830128</v>
      </c>
      <c r="D109" s="126">
        <v>81830128</v>
      </c>
      <c r="E109" s="126">
        <v>0</v>
      </c>
    </row>
    <row r="110" spans="1:7">
      <c r="A110" s="58" t="s">
        <v>171</v>
      </c>
      <c r="B110" s="126">
        <v>169230663</v>
      </c>
      <c r="C110" s="126">
        <v>79000000</v>
      </c>
      <c r="D110" s="126">
        <v>79000000</v>
      </c>
      <c r="E110" s="126">
        <v>0</v>
      </c>
    </row>
    <row r="111" spans="1:7">
      <c r="A111" s="58" t="s">
        <v>586</v>
      </c>
      <c r="B111" s="126">
        <v>77430000</v>
      </c>
      <c r="C111" s="126">
        <v>77430000</v>
      </c>
      <c r="D111" s="126">
        <v>77430000</v>
      </c>
      <c r="E111" s="126">
        <v>0</v>
      </c>
    </row>
    <row r="112" spans="1:7">
      <c r="A112" s="58" t="s">
        <v>197</v>
      </c>
      <c r="B112" s="126">
        <v>77332995</v>
      </c>
      <c r="C112" s="126">
        <v>77332995</v>
      </c>
      <c r="D112" s="126">
        <v>77332995</v>
      </c>
      <c r="E112" s="126">
        <v>0</v>
      </c>
    </row>
    <row r="113" spans="1:5">
      <c r="A113" s="58" t="s">
        <v>188</v>
      </c>
      <c r="B113" s="126">
        <v>89364380</v>
      </c>
      <c r="C113" s="126">
        <v>76000000</v>
      </c>
      <c r="D113" s="126">
        <v>76000000</v>
      </c>
      <c r="E113" s="126">
        <v>0</v>
      </c>
    </row>
    <row r="114" spans="1:5">
      <c r="A114" s="58" t="s">
        <v>193</v>
      </c>
      <c r="B114" s="126">
        <v>75303406</v>
      </c>
      <c r="C114" s="126">
        <v>73803406</v>
      </c>
      <c r="D114" s="126">
        <v>73803406</v>
      </c>
      <c r="E114" s="126">
        <v>0</v>
      </c>
    </row>
    <row r="115" spans="1:5">
      <c r="A115" s="58" t="s">
        <v>199</v>
      </c>
      <c r="B115" s="126">
        <v>71275184</v>
      </c>
      <c r="C115" s="126">
        <v>71275184</v>
      </c>
      <c r="D115" s="126">
        <v>71275184</v>
      </c>
      <c r="E115" s="126">
        <v>0</v>
      </c>
    </row>
    <row r="116" spans="1:5">
      <c r="A116" s="58" t="s">
        <v>195</v>
      </c>
      <c r="B116" s="126">
        <v>70634487</v>
      </c>
      <c r="C116" s="126">
        <v>70633628.129999995</v>
      </c>
      <c r="D116" s="126">
        <v>67761867.129999995</v>
      </c>
      <c r="E116" s="126">
        <v>2871761</v>
      </c>
    </row>
    <row r="117" spans="1:5">
      <c r="A117" s="58" t="s">
        <v>194</v>
      </c>
      <c r="B117" s="126">
        <v>72500000</v>
      </c>
      <c r="C117" s="126">
        <v>69451307.439999998</v>
      </c>
      <c r="D117" s="126">
        <v>69451307.439999998</v>
      </c>
      <c r="E117" s="126">
        <v>0</v>
      </c>
    </row>
    <row r="118" spans="1:5">
      <c r="A118" s="58" t="s">
        <v>500</v>
      </c>
      <c r="B118" s="126">
        <v>68646907</v>
      </c>
      <c r="C118" s="126">
        <v>68646907</v>
      </c>
      <c r="D118" s="126">
        <v>0</v>
      </c>
      <c r="E118" s="126">
        <v>68646907</v>
      </c>
    </row>
    <row r="119" spans="1:5">
      <c r="A119" s="58" t="s">
        <v>783</v>
      </c>
      <c r="B119" s="126">
        <v>67367513</v>
      </c>
      <c r="C119" s="126">
        <v>67367513</v>
      </c>
      <c r="D119" s="126">
        <v>67367513</v>
      </c>
      <c r="E119" s="126">
        <v>0</v>
      </c>
    </row>
    <row r="120" spans="1:5">
      <c r="A120" s="58" t="s">
        <v>173</v>
      </c>
      <c r="B120" s="126">
        <v>65273008</v>
      </c>
      <c r="C120" s="126">
        <v>65273007.560000002</v>
      </c>
      <c r="D120" s="126">
        <v>270882.40999999997</v>
      </c>
      <c r="E120" s="126">
        <v>65002125.149999999</v>
      </c>
    </row>
    <row r="121" spans="1:5">
      <c r="A121" s="58" t="s">
        <v>402</v>
      </c>
      <c r="B121" s="126">
        <v>64276780</v>
      </c>
      <c r="C121" s="126">
        <v>64255009</v>
      </c>
      <c r="D121" s="126">
        <v>0</v>
      </c>
      <c r="E121" s="126">
        <v>64255009</v>
      </c>
    </row>
    <row r="122" spans="1:5">
      <c r="A122" s="58" t="s">
        <v>182</v>
      </c>
      <c r="B122" s="126">
        <v>64130605</v>
      </c>
      <c r="C122" s="126">
        <v>64130604.299999997</v>
      </c>
      <c r="D122" s="126">
        <v>54758795.669999994</v>
      </c>
      <c r="E122" s="126">
        <v>9371808.6300000008</v>
      </c>
    </row>
    <row r="123" spans="1:5">
      <c r="A123" s="58" t="s">
        <v>576</v>
      </c>
      <c r="B123" s="126">
        <v>86070000</v>
      </c>
      <c r="C123" s="126">
        <v>63188897.640000001</v>
      </c>
      <c r="D123" s="126">
        <v>60703684.600000001</v>
      </c>
      <c r="E123" s="126">
        <v>2485213.04</v>
      </c>
    </row>
    <row r="124" spans="1:5">
      <c r="A124" s="58" t="s">
        <v>196</v>
      </c>
      <c r="B124" s="126">
        <v>62300903</v>
      </c>
      <c r="C124" s="126">
        <v>62300903</v>
      </c>
      <c r="D124" s="126">
        <v>62300903</v>
      </c>
      <c r="E124" s="126">
        <v>0</v>
      </c>
    </row>
    <row r="125" spans="1:5">
      <c r="A125" s="58" t="s">
        <v>565</v>
      </c>
      <c r="B125" s="126">
        <v>60000000</v>
      </c>
      <c r="C125" s="126">
        <v>60000000</v>
      </c>
      <c r="D125" s="126">
        <v>0</v>
      </c>
      <c r="E125" s="126">
        <v>60000000</v>
      </c>
    </row>
    <row r="126" spans="1:5">
      <c r="A126" s="58" t="s">
        <v>208</v>
      </c>
      <c r="B126" s="126">
        <v>59949785</v>
      </c>
      <c r="C126" s="126">
        <v>59949785</v>
      </c>
      <c r="D126" s="126">
        <v>59949785</v>
      </c>
      <c r="E126" s="126">
        <v>0</v>
      </c>
    </row>
    <row r="127" spans="1:5">
      <c r="A127" s="58" t="s">
        <v>201</v>
      </c>
      <c r="B127" s="126">
        <v>57300458</v>
      </c>
      <c r="C127" s="126">
        <v>57300458</v>
      </c>
      <c r="D127" s="126">
        <v>57300458</v>
      </c>
      <c r="E127" s="126">
        <v>0</v>
      </c>
    </row>
    <row r="128" spans="1:5">
      <c r="A128" s="58" t="s">
        <v>212</v>
      </c>
      <c r="B128" s="126">
        <v>56100000</v>
      </c>
      <c r="C128" s="126">
        <v>56100000</v>
      </c>
      <c r="D128" s="126">
        <v>0</v>
      </c>
      <c r="E128" s="126">
        <v>56100000</v>
      </c>
    </row>
    <row r="129" spans="1:5">
      <c r="A129" s="58" t="s">
        <v>202</v>
      </c>
      <c r="B129" s="126">
        <v>55200000</v>
      </c>
      <c r="C129" s="126">
        <v>55200000</v>
      </c>
      <c r="D129" s="126">
        <v>55200000</v>
      </c>
      <c r="E129" s="126">
        <v>0</v>
      </c>
    </row>
    <row r="130" spans="1:5">
      <c r="A130" s="58" t="s">
        <v>198</v>
      </c>
      <c r="B130" s="126">
        <v>67381936</v>
      </c>
      <c r="C130" s="126">
        <v>50111406.090000004</v>
      </c>
      <c r="D130" s="126">
        <v>50111406.090000004</v>
      </c>
      <c r="E130" s="126">
        <v>0</v>
      </c>
    </row>
    <row r="131" spans="1:5">
      <c r="A131" s="58" t="s">
        <v>203</v>
      </c>
      <c r="B131" s="126">
        <v>156000000</v>
      </c>
      <c r="C131" s="126">
        <v>50000000</v>
      </c>
      <c r="D131" s="126">
        <v>50000000</v>
      </c>
      <c r="E131" s="126">
        <v>0</v>
      </c>
    </row>
    <row r="132" spans="1:5">
      <c r="A132" s="58" t="s">
        <v>179</v>
      </c>
      <c r="B132" s="126">
        <v>50000000</v>
      </c>
      <c r="C132" s="126">
        <v>50000000</v>
      </c>
      <c r="D132" s="126">
        <v>50000000</v>
      </c>
      <c r="E132" s="126">
        <v>0</v>
      </c>
    </row>
    <row r="133" spans="1:5">
      <c r="A133" s="58" t="s">
        <v>583</v>
      </c>
      <c r="B133" s="126">
        <v>50000000</v>
      </c>
      <c r="C133" s="126">
        <v>50000000</v>
      </c>
      <c r="D133" s="126">
        <v>50000000</v>
      </c>
      <c r="E133" s="126">
        <v>0</v>
      </c>
    </row>
    <row r="134" spans="1:5">
      <c r="A134" s="58" t="s">
        <v>885</v>
      </c>
      <c r="B134" s="126">
        <v>48100000</v>
      </c>
      <c r="C134" s="126">
        <v>48100000</v>
      </c>
      <c r="D134" s="126">
        <v>10564269</v>
      </c>
      <c r="E134" s="126">
        <v>37535731</v>
      </c>
    </row>
    <row r="135" spans="1:5">
      <c r="A135" s="58" t="s">
        <v>238</v>
      </c>
      <c r="B135" s="126">
        <v>47289496</v>
      </c>
      <c r="C135" s="126">
        <v>47289496</v>
      </c>
      <c r="D135" s="126">
        <v>47289496</v>
      </c>
      <c r="E135" s="126">
        <v>0</v>
      </c>
    </row>
    <row r="136" spans="1:5">
      <c r="A136" s="58" t="s">
        <v>272</v>
      </c>
      <c r="B136" s="126">
        <v>46100000</v>
      </c>
      <c r="C136" s="126">
        <v>46100000</v>
      </c>
      <c r="D136" s="126">
        <v>0</v>
      </c>
      <c r="E136" s="126">
        <v>46100000</v>
      </c>
    </row>
    <row r="137" spans="1:5">
      <c r="A137" s="58" t="s">
        <v>207</v>
      </c>
      <c r="B137" s="126">
        <v>43500686</v>
      </c>
      <c r="C137" s="126">
        <v>43500686</v>
      </c>
      <c r="D137" s="126">
        <v>43500686</v>
      </c>
      <c r="E137" s="126">
        <v>0</v>
      </c>
    </row>
    <row r="138" spans="1:5">
      <c r="A138" s="58" t="s">
        <v>263</v>
      </c>
      <c r="B138" s="126">
        <v>50000000</v>
      </c>
      <c r="C138" s="126">
        <v>42369769.439999998</v>
      </c>
      <c r="D138" s="126">
        <v>0</v>
      </c>
      <c r="E138" s="126">
        <v>42369769.439999998</v>
      </c>
    </row>
    <row r="139" spans="1:5">
      <c r="A139" s="58" t="s">
        <v>209</v>
      </c>
      <c r="B139" s="126">
        <v>41797909</v>
      </c>
      <c r="C139" s="126">
        <v>41792584.980000004</v>
      </c>
      <c r="D139" s="126">
        <v>39272553.379999995</v>
      </c>
      <c r="E139" s="126">
        <v>2520031.6</v>
      </c>
    </row>
    <row r="140" spans="1:5">
      <c r="A140" s="58" t="s">
        <v>210</v>
      </c>
      <c r="B140" s="126">
        <v>41316552</v>
      </c>
      <c r="C140" s="126">
        <v>41316552</v>
      </c>
      <c r="D140" s="126">
        <v>41316552</v>
      </c>
      <c r="E140" s="126">
        <v>0</v>
      </c>
    </row>
    <row r="141" spans="1:5">
      <c r="A141" s="58" t="s">
        <v>224</v>
      </c>
      <c r="B141" s="126">
        <v>39700000</v>
      </c>
      <c r="C141" s="126">
        <v>39700000</v>
      </c>
      <c r="D141" s="126">
        <v>0</v>
      </c>
      <c r="E141" s="126">
        <v>39700000</v>
      </c>
    </row>
    <row r="142" spans="1:5">
      <c r="A142" s="58" t="s">
        <v>286</v>
      </c>
      <c r="B142" s="126">
        <v>39646724</v>
      </c>
      <c r="C142" s="126">
        <v>39646724</v>
      </c>
      <c r="D142" s="126">
        <v>39646724</v>
      </c>
      <c r="E142" s="126">
        <v>0</v>
      </c>
    </row>
    <row r="143" spans="1:5">
      <c r="A143" s="58" t="s">
        <v>880</v>
      </c>
      <c r="B143" s="126">
        <v>39401121</v>
      </c>
      <c r="C143" s="126">
        <v>39401121</v>
      </c>
      <c r="D143" s="126">
        <v>0</v>
      </c>
      <c r="E143" s="126">
        <v>39401121</v>
      </c>
    </row>
    <row r="144" spans="1:5">
      <c r="A144" s="58" t="s">
        <v>189</v>
      </c>
      <c r="B144" s="126">
        <v>38409979</v>
      </c>
      <c r="C144" s="126">
        <v>38409979</v>
      </c>
      <c r="D144" s="126">
        <v>32120633</v>
      </c>
      <c r="E144" s="126">
        <v>6289346</v>
      </c>
    </row>
    <row r="145" spans="1:5">
      <c r="A145" s="58" t="s">
        <v>333</v>
      </c>
      <c r="B145" s="126">
        <v>37321529</v>
      </c>
      <c r="C145" s="126">
        <v>37321529</v>
      </c>
      <c r="D145" s="126">
        <v>37321529</v>
      </c>
      <c r="E145" s="126">
        <v>0</v>
      </c>
    </row>
    <row r="146" spans="1:5">
      <c r="A146" s="58" t="s">
        <v>217</v>
      </c>
      <c r="B146" s="126">
        <v>35000000</v>
      </c>
      <c r="C146" s="126">
        <v>35000000</v>
      </c>
      <c r="D146" s="126">
        <v>35000000</v>
      </c>
      <c r="E146" s="126">
        <v>0</v>
      </c>
    </row>
    <row r="147" spans="1:5">
      <c r="A147" s="58" t="s">
        <v>590</v>
      </c>
      <c r="B147" s="126">
        <v>35000000</v>
      </c>
      <c r="C147" s="126">
        <v>35000000</v>
      </c>
      <c r="D147" s="126">
        <v>34274730</v>
      </c>
      <c r="E147" s="126">
        <v>725270</v>
      </c>
    </row>
    <row r="148" spans="1:5">
      <c r="A148" s="58" t="s">
        <v>219</v>
      </c>
      <c r="B148" s="126">
        <v>34461966</v>
      </c>
      <c r="C148" s="126">
        <v>34461966</v>
      </c>
      <c r="D148" s="126">
        <v>34461966</v>
      </c>
      <c r="E148" s="126">
        <v>0</v>
      </c>
    </row>
    <row r="149" spans="1:5">
      <c r="A149" s="58" t="s">
        <v>563</v>
      </c>
      <c r="B149" s="126">
        <v>34745000</v>
      </c>
      <c r="C149" s="126">
        <v>33385927.82</v>
      </c>
      <c r="D149" s="126">
        <v>20567961.109999999</v>
      </c>
      <c r="E149" s="126">
        <v>12817966.710000001</v>
      </c>
    </row>
    <row r="150" spans="1:5">
      <c r="A150" s="58" t="s">
        <v>222</v>
      </c>
      <c r="B150" s="126">
        <v>31339415</v>
      </c>
      <c r="C150" s="126">
        <v>31339415</v>
      </c>
      <c r="D150" s="126">
        <v>30726391</v>
      </c>
      <c r="E150" s="126">
        <v>613024</v>
      </c>
    </row>
    <row r="151" spans="1:5">
      <c r="A151" s="58" t="s">
        <v>623</v>
      </c>
      <c r="B151" s="126">
        <v>29735043</v>
      </c>
      <c r="C151" s="126">
        <v>29735043</v>
      </c>
      <c r="D151" s="126">
        <v>29735043</v>
      </c>
      <c r="E151" s="126">
        <v>0</v>
      </c>
    </row>
    <row r="152" spans="1:5">
      <c r="A152" s="58" t="s">
        <v>213</v>
      </c>
      <c r="B152" s="126">
        <v>38000000</v>
      </c>
      <c r="C152" s="126">
        <v>29667092.030000001</v>
      </c>
      <c r="D152" s="126">
        <v>29667092.030000001</v>
      </c>
      <c r="E152" s="126">
        <v>0</v>
      </c>
    </row>
    <row r="153" spans="1:5">
      <c r="A153" s="58" t="s">
        <v>240</v>
      </c>
      <c r="B153" s="126">
        <v>29400919</v>
      </c>
      <c r="C153" s="126">
        <v>29400919</v>
      </c>
      <c r="D153" s="126">
        <v>29400919</v>
      </c>
      <c r="E153" s="126">
        <v>0</v>
      </c>
    </row>
    <row r="154" spans="1:5">
      <c r="A154" s="58" t="s">
        <v>227</v>
      </c>
      <c r="B154" s="126">
        <v>28794000</v>
      </c>
      <c r="C154" s="126">
        <v>28794000</v>
      </c>
      <c r="D154" s="126">
        <v>5683935.5999999996</v>
      </c>
      <c r="E154" s="126">
        <v>23110064.399999999</v>
      </c>
    </row>
    <row r="155" spans="1:5">
      <c r="A155" s="58" t="s">
        <v>228</v>
      </c>
      <c r="B155" s="126">
        <v>28730669</v>
      </c>
      <c r="C155" s="126">
        <v>28730668.800000001</v>
      </c>
      <c r="D155" s="126">
        <v>28730668.800000001</v>
      </c>
      <c r="E155" s="126">
        <v>0</v>
      </c>
    </row>
    <row r="156" spans="1:5">
      <c r="A156" s="58" t="s">
        <v>185</v>
      </c>
      <c r="B156" s="126">
        <v>28726218</v>
      </c>
      <c r="C156" s="126">
        <v>28726217.41</v>
      </c>
      <c r="D156" s="126">
        <v>27626370.350000001</v>
      </c>
      <c r="E156" s="126">
        <v>1099847.06</v>
      </c>
    </row>
    <row r="157" spans="1:5">
      <c r="A157" s="58" t="s">
        <v>226</v>
      </c>
      <c r="B157" s="126">
        <v>28545641</v>
      </c>
      <c r="C157" s="126">
        <v>28545641</v>
      </c>
      <c r="D157" s="126">
        <v>26415559.969999999</v>
      </c>
      <c r="E157" s="126">
        <v>2130081.0299999998</v>
      </c>
    </row>
    <row r="158" spans="1:5">
      <c r="A158" s="58" t="s">
        <v>220</v>
      </c>
      <c r="B158" s="126">
        <v>33000000</v>
      </c>
      <c r="C158" s="126">
        <v>27470467.710000001</v>
      </c>
      <c r="D158" s="126">
        <v>27470467.710000001</v>
      </c>
      <c r="E158" s="126">
        <v>0</v>
      </c>
    </row>
    <row r="159" spans="1:5">
      <c r="A159" s="58" t="s">
        <v>246</v>
      </c>
      <c r="B159" s="126">
        <v>25699707</v>
      </c>
      <c r="C159" s="126">
        <v>25697464</v>
      </c>
      <c r="D159" s="126">
        <v>25697464</v>
      </c>
      <c r="E159" s="126">
        <v>0</v>
      </c>
    </row>
    <row r="160" spans="1:5">
      <c r="A160" s="58" t="s">
        <v>230</v>
      </c>
      <c r="B160" s="126">
        <v>25480000</v>
      </c>
      <c r="C160" s="126">
        <v>25400000</v>
      </c>
      <c r="D160" s="126">
        <v>25400000</v>
      </c>
      <c r="E160" s="126">
        <v>0</v>
      </c>
    </row>
    <row r="161" spans="1:5">
      <c r="A161" s="58" t="s">
        <v>231</v>
      </c>
      <c r="B161" s="126">
        <v>25100000</v>
      </c>
      <c r="C161" s="126">
        <v>25100000</v>
      </c>
      <c r="D161" s="126">
        <v>25100000</v>
      </c>
      <c r="E161" s="126">
        <v>0</v>
      </c>
    </row>
    <row r="162" spans="1:5">
      <c r="A162" s="58" t="s">
        <v>603</v>
      </c>
      <c r="B162" s="126">
        <v>25000000</v>
      </c>
      <c r="C162" s="126">
        <v>25000000</v>
      </c>
      <c r="D162" s="126">
        <v>25000000</v>
      </c>
      <c r="E162" s="126">
        <v>0</v>
      </c>
    </row>
    <row r="163" spans="1:5">
      <c r="A163" s="58" t="s">
        <v>232</v>
      </c>
      <c r="B163" s="126">
        <v>25000000</v>
      </c>
      <c r="C163" s="126">
        <v>25000000</v>
      </c>
      <c r="D163" s="126">
        <v>0</v>
      </c>
      <c r="E163" s="126">
        <v>25000000</v>
      </c>
    </row>
    <row r="164" spans="1:5">
      <c r="A164" s="58" t="s">
        <v>553</v>
      </c>
      <c r="B164" s="126">
        <v>24457899</v>
      </c>
      <c r="C164" s="126">
        <v>24457899</v>
      </c>
      <c r="D164" s="126">
        <v>24457899</v>
      </c>
      <c r="E164" s="126">
        <v>0</v>
      </c>
    </row>
    <row r="165" spans="1:5">
      <c r="A165" s="58" t="s">
        <v>249</v>
      </c>
      <c r="B165" s="126">
        <v>24322374</v>
      </c>
      <c r="C165" s="126">
        <v>24322374</v>
      </c>
      <c r="D165" s="126">
        <v>24322374</v>
      </c>
      <c r="E165" s="126">
        <v>0</v>
      </c>
    </row>
    <row r="166" spans="1:5">
      <c r="A166" s="58" t="s">
        <v>235</v>
      </c>
      <c r="B166" s="126">
        <v>24238490</v>
      </c>
      <c r="C166" s="126">
        <v>24237219</v>
      </c>
      <c r="D166" s="126">
        <v>24226948</v>
      </c>
      <c r="E166" s="126">
        <v>10271</v>
      </c>
    </row>
    <row r="167" spans="1:5">
      <c r="A167" s="58" t="s">
        <v>218</v>
      </c>
      <c r="B167" s="126">
        <v>40171394</v>
      </c>
      <c r="C167" s="126">
        <v>23352923.609999999</v>
      </c>
      <c r="D167" s="126">
        <v>23352923.609999999</v>
      </c>
      <c r="E167" s="126">
        <v>0</v>
      </c>
    </row>
    <row r="168" spans="1:5">
      <c r="A168" s="58" t="s">
        <v>634</v>
      </c>
      <c r="B168" s="126">
        <v>23000000</v>
      </c>
      <c r="C168" s="126">
        <v>23000000</v>
      </c>
      <c r="D168" s="126">
        <v>14092500</v>
      </c>
      <c r="E168" s="126">
        <v>8907500</v>
      </c>
    </row>
    <row r="169" spans="1:5">
      <c r="A169" s="58" t="s">
        <v>239</v>
      </c>
      <c r="B169" s="126">
        <v>23239900</v>
      </c>
      <c r="C169" s="126">
        <v>22769950</v>
      </c>
      <c r="D169" s="126">
        <v>22769950</v>
      </c>
      <c r="E169" s="126">
        <v>0</v>
      </c>
    </row>
    <row r="170" spans="1:5">
      <c r="A170" s="58" t="s">
        <v>881</v>
      </c>
      <c r="B170" s="126">
        <v>41440000</v>
      </c>
      <c r="C170" s="126">
        <v>22745514.34</v>
      </c>
      <c r="D170" s="126">
        <v>22745514.34</v>
      </c>
      <c r="E170" s="126">
        <v>0</v>
      </c>
    </row>
    <row r="171" spans="1:5">
      <c r="A171" s="58" t="s">
        <v>265</v>
      </c>
      <c r="B171" s="126">
        <v>22376584</v>
      </c>
      <c r="C171" s="126">
        <v>22376584</v>
      </c>
      <c r="D171" s="126">
        <v>22376584</v>
      </c>
      <c r="E171" s="126">
        <v>0</v>
      </c>
    </row>
    <row r="172" spans="1:5">
      <c r="A172" s="58" t="s">
        <v>237</v>
      </c>
      <c r="B172" s="126">
        <v>22000000</v>
      </c>
      <c r="C172" s="126">
        <v>22000000</v>
      </c>
      <c r="D172" s="126">
        <v>20736100</v>
      </c>
      <c r="E172" s="126">
        <v>1263900</v>
      </c>
    </row>
    <row r="173" spans="1:5">
      <c r="A173" s="58" t="s">
        <v>257</v>
      </c>
      <c r="B173" s="126">
        <v>21545105</v>
      </c>
      <c r="C173" s="126">
        <v>21545105</v>
      </c>
      <c r="D173" s="126">
        <v>21045105</v>
      </c>
      <c r="E173" s="126">
        <v>500000</v>
      </c>
    </row>
    <row r="174" spans="1:5">
      <c r="A174" s="58" t="s">
        <v>554</v>
      </c>
      <c r="B174" s="126">
        <v>21248725</v>
      </c>
      <c r="C174" s="126">
        <v>21248725</v>
      </c>
      <c r="D174" s="126">
        <v>6788292</v>
      </c>
      <c r="E174" s="126">
        <v>14460433</v>
      </c>
    </row>
    <row r="175" spans="1:5">
      <c r="A175" s="58" t="s">
        <v>233</v>
      </c>
      <c r="B175" s="126">
        <v>24460513</v>
      </c>
      <c r="C175" s="126">
        <v>20897513</v>
      </c>
      <c r="D175" s="126">
        <v>20878637.260000002</v>
      </c>
      <c r="E175" s="126">
        <v>18875.740000000002</v>
      </c>
    </row>
    <row r="176" spans="1:5">
      <c r="A176" s="58" t="s">
        <v>536</v>
      </c>
      <c r="B176" s="126">
        <v>20000000</v>
      </c>
      <c r="C176" s="126">
        <v>20000000</v>
      </c>
      <c r="D176" s="126">
        <v>20000000</v>
      </c>
      <c r="E176" s="126">
        <v>0</v>
      </c>
    </row>
    <row r="177" spans="1:5">
      <c r="A177" s="58" t="s">
        <v>242</v>
      </c>
      <c r="B177" s="126">
        <v>20000000</v>
      </c>
      <c r="C177" s="126">
        <v>20000000</v>
      </c>
      <c r="D177" s="126">
        <v>18779344.73</v>
      </c>
      <c r="E177" s="126">
        <v>1220655.27</v>
      </c>
    </row>
    <row r="178" spans="1:5">
      <c r="A178" s="58" t="s">
        <v>621</v>
      </c>
      <c r="B178" s="126">
        <v>28846547</v>
      </c>
      <c r="C178" s="126">
        <v>20000000</v>
      </c>
      <c r="D178" s="126">
        <v>13000000</v>
      </c>
      <c r="E178" s="126">
        <v>7000000</v>
      </c>
    </row>
    <row r="179" spans="1:5">
      <c r="A179" s="58" t="s">
        <v>250</v>
      </c>
      <c r="B179" s="126">
        <v>19985882</v>
      </c>
      <c r="C179" s="126">
        <v>19985882</v>
      </c>
      <c r="D179" s="126">
        <v>19917181</v>
      </c>
      <c r="E179" s="126">
        <v>68701</v>
      </c>
    </row>
    <row r="180" spans="1:5">
      <c r="A180" s="58" t="s">
        <v>252</v>
      </c>
      <c r="B180" s="126">
        <v>19888030</v>
      </c>
      <c r="C180" s="126">
        <v>19888028.59</v>
      </c>
      <c r="D180" s="126">
        <v>18228386.830000002</v>
      </c>
      <c r="E180" s="126">
        <v>1659641.76</v>
      </c>
    </row>
    <row r="181" spans="1:5">
      <c r="A181" s="58" t="s">
        <v>248</v>
      </c>
      <c r="B181" s="126">
        <v>19823362</v>
      </c>
      <c r="C181" s="126">
        <v>19823362</v>
      </c>
      <c r="D181" s="126">
        <v>0</v>
      </c>
      <c r="E181" s="126">
        <v>19823362</v>
      </c>
    </row>
    <row r="182" spans="1:5">
      <c r="A182" s="58" t="s">
        <v>256</v>
      </c>
      <c r="B182" s="126">
        <v>19207399</v>
      </c>
      <c r="C182" s="126">
        <v>19207399</v>
      </c>
      <c r="D182" s="126">
        <v>19207399</v>
      </c>
      <c r="E182" s="126">
        <v>0</v>
      </c>
    </row>
    <row r="183" spans="1:5">
      <c r="A183" s="58" t="s">
        <v>236</v>
      </c>
      <c r="B183" s="126">
        <v>18991723</v>
      </c>
      <c r="C183" s="126">
        <v>18991723</v>
      </c>
      <c r="D183" s="126">
        <v>18991723</v>
      </c>
      <c r="E183" s="126">
        <v>0</v>
      </c>
    </row>
    <row r="184" spans="1:5">
      <c r="A184" s="58" t="s">
        <v>255</v>
      </c>
      <c r="B184" s="126">
        <v>17282671</v>
      </c>
      <c r="C184" s="126">
        <v>17282671</v>
      </c>
      <c r="D184" s="126">
        <v>17282671</v>
      </c>
      <c r="E184" s="126">
        <v>0</v>
      </c>
    </row>
    <row r="185" spans="1:5">
      <c r="A185" s="58" t="s">
        <v>200</v>
      </c>
      <c r="B185" s="126">
        <v>59959009</v>
      </c>
      <c r="C185" s="126">
        <v>16712830.279999999</v>
      </c>
      <c r="D185" s="126">
        <v>16712830.279999999</v>
      </c>
      <c r="E185" s="126">
        <v>0</v>
      </c>
    </row>
    <row r="186" spans="1:5">
      <c r="A186" s="58" t="s">
        <v>293</v>
      </c>
      <c r="B186" s="126">
        <v>16693671</v>
      </c>
      <c r="C186" s="126">
        <v>16670614.859999999</v>
      </c>
      <c r="D186" s="126">
        <v>16601450</v>
      </c>
      <c r="E186" s="126">
        <v>69164.86</v>
      </c>
    </row>
    <row r="187" spans="1:5">
      <c r="A187" s="58" t="s">
        <v>258</v>
      </c>
      <c r="B187" s="126">
        <v>16667547</v>
      </c>
      <c r="C187" s="126">
        <v>16667547</v>
      </c>
      <c r="D187" s="126">
        <v>16667547</v>
      </c>
      <c r="E187" s="126">
        <v>0</v>
      </c>
    </row>
    <row r="188" spans="1:5">
      <c r="A188" s="58" t="s">
        <v>254</v>
      </c>
      <c r="B188" s="126">
        <v>16388716</v>
      </c>
      <c r="C188" s="126">
        <v>16388716</v>
      </c>
      <c r="D188" s="126">
        <v>16388716</v>
      </c>
      <c r="E188" s="126">
        <v>0</v>
      </c>
    </row>
    <row r="189" spans="1:5">
      <c r="A189" s="58" t="s">
        <v>259</v>
      </c>
      <c r="B189" s="126">
        <v>16383889</v>
      </c>
      <c r="C189" s="126">
        <v>16383889</v>
      </c>
      <c r="D189" s="126">
        <v>0</v>
      </c>
      <c r="E189" s="126">
        <v>16383889</v>
      </c>
    </row>
    <row r="190" spans="1:5">
      <c r="A190" s="58" t="s">
        <v>241</v>
      </c>
      <c r="B190" s="126">
        <v>20000000</v>
      </c>
      <c r="C190" s="126">
        <v>16185602.609999999</v>
      </c>
      <c r="D190" s="126">
        <v>15185602.609999999</v>
      </c>
      <c r="E190" s="126">
        <v>1000000</v>
      </c>
    </row>
    <row r="191" spans="1:5">
      <c r="A191" s="58" t="s">
        <v>882</v>
      </c>
      <c r="B191" s="126">
        <v>16000000</v>
      </c>
      <c r="C191" s="126">
        <v>16000000</v>
      </c>
      <c r="D191" s="126">
        <v>0</v>
      </c>
      <c r="E191" s="126">
        <v>16000000</v>
      </c>
    </row>
    <row r="192" spans="1:5">
      <c r="A192" s="58" t="s">
        <v>281</v>
      </c>
      <c r="B192" s="126">
        <v>20720252</v>
      </c>
      <c r="C192" s="126">
        <v>15540189</v>
      </c>
      <c r="D192" s="126">
        <v>15540189</v>
      </c>
      <c r="E192" s="126">
        <v>0</v>
      </c>
    </row>
    <row r="193" spans="1:5">
      <c r="A193" s="58" t="s">
        <v>545</v>
      </c>
      <c r="B193" s="126">
        <v>15000000</v>
      </c>
      <c r="C193" s="126">
        <v>15000000</v>
      </c>
      <c r="D193" s="126">
        <v>0</v>
      </c>
      <c r="E193" s="126">
        <v>15000000</v>
      </c>
    </row>
    <row r="194" spans="1:5">
      <c r="A194" s="58" t="s">
        <v>604</v>
      </c>
      <c r="B194" s="126">
        <v>15000000</v>
      </c>
      <c r="C194" s="126">
        <v>15000000</v>
      </c>
      <c r="D194" s="126">
        <v>15000000</v>
      </c>
      <c r="E194" s="126">
        <v>0</v>
      </c>
    </row>
    <row r="195" spans="1:5">
      <c r="A195" s="58" t="s">
        <v>244</v>
      </c>
      <c r="B195" s="126">
        <v>15000000</v>
      </c>
      <c r="C195" s="126">
        <v>15000000</v>
      </c>
      <c r="D195" s="126">
        <v>15000000</v>
      </c>
      <c r="E195" s="126">
        <v>0</v>
      </c>
    </row>
    <row r="196" spans="1:5">
      <c r="A196" s="58" t="s">
        <v>262</v>
      </c>
      <c r="B196" s="126">
        <v>15000000</v>
      </c>
      <c r="C196" s="126">
        <v>15000000</v>
      </c>
      <c r="D196" s="126">
        <v>15000000</v>
      </c>
      <c r="E196" s="126">
        <v>0</v>
      </c>
    </row>
    <row r="197" spans="1:5">
      <c r="A197" s="58" t="s">
        <v>501</v>
      </c>
      <c r="B197" s="126">
        <v>14937230</v>
      </c>
      <c r="C197" s="126">
        <v>14937228.369999999</v>
      </c>
      <c r="D197" s="126">
        <v>10952.37</v>
      </c>
      <c r="E197" s="126">
        <v>14926276</v>
      </c>
    </row>
    <row r="198" spans="1:5">
      <c r="A198" s="58" t="s">
        <v>264</v>
      </c>
      <c r="B198" s="126">
        <v>14133443</v>
      </c>
      <c r="C198" s="126">
        <v>14133443</v>
      </c>
      <c r="D198" s="126">
        <v>14133443</v>
      </c>
      <c r="E198" s="126">
        <v>0</v>
      </c>
    </row>
    <row r="199" spans="1:5">
      <c r="A199" s="58" t="s">
        <v>251</v>
      </c>
      <c r="B199" s="126">
        <v>13245918</v>
      </c>
      <c r="C199" s="126">
        <v>13245918</v>
      </c>
      <c r="D199" s="126">
        <v>11566991.140000001</v>
      </c>
      <c r="E199" s="126">
        <v>1678926.8599999999</v>
      </c>
    </row>
    <row r="200" spans="1:5">
      <c r="A200" s="58" t="s">
        <v>267</v>
      </c>
      <c r="B200" s="126">
        <v>12983202</v>
      </c>
      <c r="C200" s="126">
        <v>12983202</v>
      </c>
      <c r="D200" s="126">
        <v>12983202</v>
      </c>
      <c r="E200" s="126">
        <v>0</v>
      </c>
    </row>
    <row r="201" spans="1:5">
      <c r="A201" s="58" t="s">
        <v>610</v>
      </c>
      <c r="B201" s="126">
        <v>13398294</v>
      </c>
      <c r="C201" s="126">
        <v>12898294</v>
      </c>
      <c r="D201" s="126">
        <v>12898294</v>
      </c>
      <c r="E201" s="126">
        <v>0</v>
      </c>
    </row>
    <row r="202" spans="1:5">
      <c r="A202" s="58" t="s">
        <v>247</v>
      </c>
      <c r="B202" s="126">
        <v>12180000</v>
      </c>
      <c r="C202" s="126">
        <v>12180000</v>
      </c>
      <c r="D202" s="126">
        <v>8585325.2699999996</v>
      </c>
      <c r="E202" s="126">
        <v>3594674.73</v>
      </c>
    </row>
    <row r="203" spans="1:5">
      <c r="A203" s="58" t="s">
        <v>273</v>
      </c>
      <c r="B203" s="126">
        <v>11955657</v>
      </c>
      <c r="C203" s="126">
        <v>11955655.050000001</v>
      </c>
      <c r="D203" s="126">
        <v>11955655.050000001</v>
      </c>
      <c r="E203" s="126">
        <v>0</v>
      </c>
    </row>
    <row r="204" spans="1:5">
      <c r="A204" s="58" t="s">
        <v>225</v>
      </c>
      <c r="B204" s="126">
        <v>24062804</v>
      </c>
      <c r="C204" s="126">
        <v>11495190.199999999</v>
      </c>
      <c r="D204" s="126">
        <v>10345394.68</v>
      </c>
      <c r="E204" s="126">
        <v>1149795.52</v>
      </c>
    </row>
    <row r="205" spans="1:5">
      <c r="A205" s="58" t="s">
        <v>266</v>
      </c>
      <c r="B205" s="126">
        <v>12220000</v>
      </c>
      <c r="C205" s="126">
        <v>11406176.24</v>
      </c>
      <c r="D205" s="126">
        <v>11262269.560000001</v>
      </c>
      <c r="E205" s="126">
        <v>143906.68</v>
      </c>
    </row>
    <row r="206" spans="1:5">
      <c r="A206" s="58" t="s">
        <v>584</v>
      </c>
      <c r="B206" s="126">
        <v>11600000</v>
      </c>
      <c r="C206" s="126">
        <v>11300000</v>
      </c>
      <c r="D206" s="126">
        <v>11300000</v>
      </c>
      <c r="E206" s="126">
        <v>0</v>
      </c>
    </row>
    <row r="207" spans="1:5">
      <c r="A207" s="58" t="s">
        <v>275</v>
      </c>
      <c r="B207" s="126">
        <v>11233600</v>
      </c>
      <c r="C207" s="126">
        <v>11233600</v>
      </c>
      <c r="D207" s="126">
        <v>11233600</v>
      </c>
      <c r="E207" s="126">
        <v>0</v>
      </c>
    </row>
    <row r="208" spans="1:5">
      <c r="A208" s="58" t="s">
        <v>276</v>
      </c>
      <c r="B208" s="126">
        <v>10888496</v>
      </c>
      <c r="C208" s="126">
        <v>10888495.91</v>
      </c>
      <c r="D208" s="126">
        <v>10724093.91</v>
      </c>
      <c r="E208" s="126">
        <v>164402</v>
      </c>
    </row>
    <row r="209" spans="1:5">
      <c r="A209" s="58" t="s">
        <v>282</v>
      </c>
      <c r="B209" s="126">
        <v>10329138</v>
      </c>
      <c r="C209" s="126">
        <v>10329138</v>
      </c>
      <c r="D209" s="126">
        <v>10329138</v>
      </c>
      <c r="E209" s="126">
        <v>0</v>
      </c>
    </row>
    <row r="210" spans="1:5">
      <c r="A210" s="58" t="s">
        <v>292</v>
      </c>
      <c r="B210" s="126">
        <v>15148112</v>
      </c>
      <c r="C210" s="126">
        <v>10148112</v>
      </c>
      <c r="D210" s="126">
        <v>10148112</v>
      </c>
      <c r="E210" s="126">
        <v>0</v>
      </c>
    </row>
    <row r="211" spans="1:5">
      <c r="A211" s="58" t="s">
        <v>558</v>
      </c>
      <c r="B211" s="126">
        <v>10000000</v>
      </c>
      <c r="C211" s="126">
        <v>10000000</v>
      </c>
      <c r="D211" s="126">
        <v>10000000</v>
      </c>
      <c r="E211" s="126">
        <v>0</v>
      </c>
    </row>
    <row r="212" spans="1:5">
      <c r="A212" s="58" t="s">
        <v>495</v>
      </c>
      <c r="B212" s="126">
        <v>10000000</v>
      </c>
      <c r="C212" s="126">
        <v>10000000</v>
      </c>
      <c r="D212" s="126">
        <v>10000000</v>
      </c>
      <c r="E212" s="126">
        <v>0</v>
      </c>
    </row>
    <row r="213" spans="1:5">
      <c r="A213" s="58" t="s">
        <v>876</v>
      </c>
      <c r="B213" s="126">
        <v>10000000</v>
      </c>
      <c r="C213" s="126">
        <v>10000000</v>
      </c>
      <c r="D213" s="126">
        <v>10000000</v>
      </c>
      <c r="E213" s="126">
        <v>0</v>
      </c>
    </row>
    <row r="214" spans="1:5">
      <c r="A214" s="58" t="s">
        <v>294</v>
      </c>
      <c r="B214" s="126">
        <v>10000000</v>
      </c>
      <c r="C214" s="126">
        <v>9996205.7899999991</v>
      </c>
      <c r="D214" s="126">
        <v>2100000</v>
      </c>
      <c r="E214" s="126">
        <v>7896205.79</v>
      </c>
    </row>
    <row r="215" spans="1:5">
      <c r="A215" s="58" t="s">
        <v>277</v>
      </c>
      <c r="B215" s="126">
        <v>9990250</v>
      </c>
      <c r="C215" s="126">
        <v>9990250</v>
      </c>
      <c r="D215" s="126">
        <v>9990250</v>
      </c>
      <c r="E215" s="126">
        <v>0</v>
      </c>
    </row>
    <row r="216" spans="1:5">
      <c r="A216" s="58" t="s">
        <v>284</v>
      </c>
      <c r="B216" s="126">
        <v>9911681</v>
      </c>
      <c r="C216" s="126">
        <v>9911681</v>
      </c>
      <c r="D216" s="126">
        <v>9911681</v>
      </c>
      <c r="E216" s="126">
        <v>0</v>
      </c>
    </row>
    <row r="217" spans="1:5">
      <c r="A217" s="58" t="s">
        <v>285</v>
      </c>
      <c r="B217" s="126">
        <v>9911681</v>
      </c>
      <c r="C217" s="126">
        <v>9911681</v>
      </c>
      <c r="D217" s="126">
        <v>1714447.09</v>
      </c>
      <c r="E217" s="126">
        <v>8197233.9100000001</v>
      </c>
    </row>
    <row r="218" spans="1:5">
      <c r="A218" s="58" t="s">
        <v>306</v>
      </c>
      <c r="B218" s="126">
        <v>9911681</v>
      </c>
      <c r="C218" s="126">
        <v>9911681</v>
      </c>
      <c r="D218" s="126">
        <v>9911681</v>
      </c>
      <c r="E218" s="126">
        <v>0</v>
      </c>
    </row>
    <row r="219" spans="1:5">
      <c r="A219" s="58" t="s">
        <v>567</v>
      </c>
      <c r="B219" s="126">
        <v>9728950</v>
      </c>
      <c r="C219" s="126">
        <v>9728950</v>
      </c>
      <c r="D219" s="126">
        <v>9728950</v>
      </c>
      <c r="E219" s="126">
        <v>0</v>
      </c>
    </row>
    <row r="220" spans="1:5">
      <c r="A220" s="58" t="s">
        <v>289</v>
      </c>
      <c r="B220" s="126">
        <v>9631196</v>
      </c>
      <c r="C220" s="126">
        <v>9630828</v>
      </c>
      <c r="D220" s="126">
        <v>9630828</v>
      </c>
      <c r="E220" s="126">
        <v>0</v>
      </c>
    </row>
    <row r="221" spans="1:5">
      <c r="A221" s="58" t="s">
        <v>280</v>
      </c>
      <c r="B221" s="126">
        <v>9925309</v>
      </c>
      <c r="C221" s="126">
        <v>9464300.790000001</v>
      </c>
      <c r="D221" s="126">
        <v>8810773.7699999996</v>
      </c>
      <c r="E221" s="126">
        <v>653527.02</v>
      </c>
    </row>
    <row r="222" spans="1:5">
      <c r="A222" s="58" t="s">
        <v>291</v>
      </c>
      <c r="B222" s="126">
        <v>9355984</v>
      </c>
      <c r="C222" s="126">
        <v>9355984</v>
      </c>
      <c r="D222" s="126">
        <v>9355984</v>
      </c>
      <c r="E222" s="126">
        <v>0</v>
      </c>
    </row>
    <row r="223" spans="1:5">
      <c r="A223" s="58" t="s">
        <v>299</v>
      </c>
      <c r="B223" s="126">
        <v>11000000</v>
      </c>
      <c r="C223" s="126">
        <v>9260236.0399999991</v>
      </c>
      <c r="D223" s="126">
        <v>4630118.0199999996</v>
      </c>
      <c r="E223" s="126">
        <v>4630118.0199999996</v>
      </c>
    </row>
    <row r="224" spans="1:5">
      <c r="A224" s="58" t="s">
        <v>316</v>
      </c>
      <c r="B224" s="126">
        <v>9323060</v>
      </c>
      <c r="C224" s="126">
        <v>9158984.5</v>
      </c>
      <c r="D224" s="126">
        <v>7988213.9299999997</v>
      </c>
      <c r="E224" s="126">
        <v>1170770.57</v>
      </c>
    </row>
    <row r="225" spans="1:5">
      <c r="A225" s="58" t="s">
        <v>268</v>
      </c>
      <c r="B225" s="126">
        <v>12942080</v>
      </c>
      <c r="C225" s="126">
        <v>8971868.1600000001</v>
      </c>
      <c r="D225" s="126">
        <v>8971868.1600000001</v>
      </c>
      <c r="E225" s="126">
        <v>0</v>
      </c>
    </row>
    <row r="226" spans="1:5">
      <c r="A226" s="58" t="s">
        <v>283</v>
      </c>
      <c r="B226" s="126">
        <v>8714474</v>
      </c>
      <c r="C226" s="126">
        <v>8714474</v>
      </c>
      <c r="D226" s="126">
        <v>7439263.5199999996</v>
      </c>
      <c r="E226" s="126">
        <v>1275210.48</v>
      </c>
    </row>
    <row r="227" spans="1:5">
      <c r="A227" s="58" t="s">
        <v>301</v>
      </c>
      <c r="B227" s="126">
        <v>8000000</v>
      </c>
      <c r="C227" s="126">
        <v>8000000</v>
      </c>
      <c r="D227" s="126">
        <v>0</v>
      </c>
      <c r="E227" s="126">
        <v>8000000</v>
      </c>
    </row>
    <row r="228" spans="1:5">
      <c r="A228" s="58" t="s">
        <v>597</v>
      </c>
      <c r="B228" s="126">
        <v>8000000</v>
      </c>
      <c r="C228" s="126">
        <v>8000000</v>
      </c>
      <c r="D228" s="126">
        <v>8000000</v>
      </c>
      <c r="E228" s="126">
        <v>0</v>
      </c>
    </row>
    <row r="229" spans="1:5">
      <c r="A229" s="58" t="s">
        <v>613</v>
      </c>
      <c r="B229" s="126">
        <v>8000000</v>
      </c>
      <c r="C229" s="126">
        <v>8000000</v>
      </c>
      <c r="D229" s="126">
        <v>8000000</v>
      </c>
      <c r="E229" s="126">
        <v>0</v>
      </c>
    </row>
    <row r="230" spans="1:5">
      <c r="A230" s="58" t="s">
        <v>303</v>
      </c>
      <c r="B230" s="126">
        <v>7690568</v>
      </c>
      <c r="C230" s="126">
        <v>7690568</v>
      </c>
      <c r="D230" s="126">
        <v>7690568</v>
      </c>
      <c r="E230" s="126">
        <v>0</v>
      </c>
    </row>
    <row r="231" spans="1:5">
      <c r="A231" s="58" t="s">
        <v>304</v>
      </c>
      <c r="B231" s="126">
        <v>7598011</v>
      </c>
      <c r="C231" s="126">
        <v>7598011</v>
      </c>
      <c r="D231" s="126">
        <v>7598011</v>
      </c>
      <c r="E231" s="126">
        <v>0</v>
      </c>
    </row>
    <row r="232" spans="1:5">
      <c r="A232" s="58" t="s">
        <v>307</v>
      </c>
      <c r="B232" s="126">
        <v>7123474</v>
      </c>
      <c r="C232" s="126">
        <v>7122950</v>
      </c>
      <c r="D232" s="126">
        <v>7122950</v>
      </c>
      <c r="E232" s="126">
        <v>0</v>
      </c>
    </row>
    <row r="233" spans="1:5">
      <c r="A233" s="58" t="s">
        <v>598</v>
      </c>
      <c r="B233" s="126">
        <v>7000000</v>
      </c>
      <c r="C233" s="126">
        <v>7000000</v>
      </c>
      <c r="D233" s="126">
        <v>7000000</v>
      </c>
      <c r="E233" s="126">
        <v>0</v>
      </c>
    </row>
    <row r="234" spans="1:5">
      <c r="A234" s="58" t="s">
        <v>370</v>
      </c>
      <c r="B234" s="126">
        <v>7955025</v>
      </c>
      <c r="C234" s="126">
        <v>6657556.6299999999</v>
      </c>
      <c r="D234" s="126">
        <v>6124065.1699999999</v>
      </c>
      <c r="E234" s="126">
        <v>533491.46</v>
      </c>
    </row>
    <row r="235" spans="1:5">
      <c r="A235" s="58" t="s">
        <v>309</v>
      </c>
      <c r="B235" s="126">
        <v>6536591</v>
      </c>
      <c r="C235" s="126">
        <v>6536585.1299999999</v>
      </c>
      <c r="D235" s="126">
        <v>6536585.1299999999</v>
      </c>
      <c r="E235" s="126">
        <v>0</v>
      </c>
    </row>
    <row r="236" spans="1:5">
      <c r="A236" s="58" t="s">
        <v>295</v>
      </c>
      <c r="B236" s="126">
        <v>9219000</v>
      </c>
      <c r="C236" s="126">
        <v>6457081.1600000001</v>
      </c>
      <c r="D236" s="126">
        <v>6217209.9199999999</v>
      </c>
      <c r="E236" s="126">
        <v>239871.24</v>
      </c>
    </row>
    <row r="237" spans="1:5">
      <c r="A237" s="58" t="s">
        <v>253</v>
      </c>
      <c r="B237" s="126">
        <v>6150000</v>
      </c>
      <c r="C237" s="126">
        <v>6150000</v>
      </c>
      <c r="D237" s="126">
        <v>6150000</v>
      </c>
      <c r="E237" s="126">
        <v>0</v>
      </c>
    </row>
    <row r="238" spans="1:5">
      <c r="A238" s="58" t="s">
        <v>324</v>
      </c>
      <c r="B238" s="126">
        <v>6089938</v>
      </c>
      <c r="C238" s="126">
        <v>6089938</v>
      </c>
      <c r="D238" s="126">
        <v>6089938</v>
      </c>
      <c r="E238" s="126">
        <v>0</v>
      </c>
    </row>
    <row r="239" spans="1:5">
      <c r="A239" s="58" t="s">
        <v>325</v>
      </c>
      <c r="B239" s="126">
        <v>6065000</v>
      </c>
      <c r="C239" s="126">
        <v>6065000</v>
      </c>
      <c r="D239" s="126">
        <v>6065000</v>
      </c>
      <c r="E239" s="126">
        <v>0</v>
      </c>
    </row>
    <row r="240" spans="1:5">
      <c r="A240" s="58" t="s">
        <v>297</v>
      </c>
      <c r="B240" s="126">
        <v>6000000</v>
      </c>
      <c r="C240" s="126">
        <v>6000000</v>
      </c>
      <c r="D240" s="126">
        <v>4712196.33</v>
      </c>
      <c r="E240" s="126">
        <v>1287803.67</v>
      </c>
    </row>
    <row r="241" spans="1:5">
      <c r="A241" s="58" t="s">
        <v>315</v>
      </c>
      <c r="B241" s="126">
        <v>6000000</v>
      </c>
      <c r="C241" s="126">
        <v>6000000</v>
      </c>
      <c r="D241" s="126">
        <v>6000000</v>
      </c>
      <c r="E241" s="126">
        <v>0</v>
      </c>
    </row>
    <row r="242" spans="1:5">
      <c r="A242" s="58" t="s">
        <v>568</v>
      </c>
      <c r="B242" s="126">
        <v>5800000</v>
      </c>
      <c r="C242" s="126">
        <v>5748353.4400000004</v>
      </c>
      <c r="D242" s="126">
        <v>5748353.4400000004</v>
      </c>
      <c r="E242" s="126">
        <v>0</v>
      </c>
    </row>
    <row r="243" spans="1:5">
      <c r="A243" s="58" t="s">
        <v>612</v>
      </c>
      <c r="B243" s="126">
        <v>6686476</v>
      </c>
      <c r="C243" s="126">
        <v>5686476</v>
      </c>
      <c r="D243" s="126">
        <v>5686476</v>
      </c>
      <c r="E243" s="126">
        <v>0</v>
      </c>
    </row>
    <row r="244" spans="1:5">
      <c r="A244" s="58" t="s">
        <v>317</v>
      </c>
      <c r="B244" s="126">
        <v>5394344</v>
      </c>
      <c r="C244" s="126">
        <v>5394344</v>
      </c>
      <c r="D244" s="126">
        <v>2388184</v>
      </c>
      <c r="E244" s="126">
        <v>3006160</v>
      </c>
    </row>
    <row r="245" spans="1:5">
      <c r="A245" s="58" t="s">
        <v>269</v>
      </c>
      <c r="B245" s="126">
        <v>26091392</v>
      </c>
      <c r="C245" s="126">
        <v>5091389.8100000005</v>
      </c>
      <c r="D245" s="126">
        <v>1070206.1200000001</v>
      </c>
      <c r="E245" s="126">
        <v>4021183.69</v>
      </c>
    </row>
    <row r="246" spans="1:5">
      <c r="A246" s="58" t="s">
        <v>344</v>
      </c>
      <c r="B246" s="126">
        <v>5083216</v>
      </c>
      <c r="C246" s="126">
        <v>5083216</v>
      </c>
      <c r="D246" s="126">
        <v>4658216</v>
      </c>
      <c r="E246" s="126">
        <v>425000</v>
      </c>
    </row>
    <row r="247" spans="1:5">
      <c r="A247" s="58" t="s">
        <v>868</v>
      </c>
      <c r="B247" s="126">
        <v>5000000</v>
      </c>
      <c r="C247" s="126">
        <v>5000000</v>
      </c>
      <c r="D247" s="126">
        <v>0</v>
      </c>
      <c r="E247" s="126">
        <v>5000000</v>
      </c>
    </row>
    <row r="248" spans="1:5">
      <c r="A248" s="58" t="s">
        <v>326</v>
      </c>
      <c r="B248" s="126">
        <v>10000000</v>
      </c>
      <c r="C248" s="126">
        <v>5000000</v>
      </c>
      <c r="D248" s="126">
        <v>5000000</v>
      </c>
      <c r="E248" s="126">
        <v>0</v>
      </c>
    </row>
    <row r="249" spans="1:5">
      <c r="A249" s="58" t="s">
        <v>334</v>
      </c>
      <c r="B249" s="126">
        <v>4636547</v>
      </c>
      <c r="C249" s="126">
        <v>4636546.93</v>
      </c>
      <c r="D249" s="126">
        <v>4636544.93</v>
      </c>
      <c r="E249" s="126">
        <v>2</v>
      </c>
    </row>
    <row r="250" spans="1:5">
      <c r="A250" s="58" t="s">
        <v>321</v>
      </c>
      <c r="B250" s="126">
        <v>4616123</v>
      </c>
      <c r="C250" s="126">
        <v>4616123</v>
      </c>
      <c r="D250" s="126">
        <v>4616123</v>
      </c>
      <c r="E250" s="126">
        <v>0</v>
      </c>
    </row>
    <row r="251" spans="1:5">
      <c r="A251" s="58" t="s">
        <v>329</v>
      </c>
      <c r="B251" s="126">
        <v>4519772</v>
      </c>
      <c r="C251" s="126">
        <v>4519772</v>
      </c>
      <c r="D251" s="126">
        <v>4519772</v>
      </c>
      <c r="E251" s="126">
        <v>0</v>
      </c>
    </row>
    <row r="252" spans="1:5">
      <c r="A252" s="58" t="s">
        <v>328</v>
      </c>
      <c r="B252" s="126">
        <v>4479421</v>
      </c>
      <c r="C252" s="126">
        <v>4479421</v>
      </c>
      <c r="D252" s="126">
        <v>4479421</v>
      </c>
      <c r="E252" s="126">
        <v>0</v>
      </c>
    </row>
    <row r="253" spans="1:5">
      <c r="A253" s="58" t="s">
        <v>336</v>
      </c>
      <c r="B253" s="126">
        <v>4419080</v>
      </c>
      <c r="C253" s="126">
        <v>4419080</v>
      </c>
      <c r="D253" s="126">
        <v>4419080</v>
      </c>
      <c r="E253" s="126">
        <v>0</v>
      </c>
    </row>
    <row r="254" spans="1:5">
      <c r="A254" s="58" t="s">
        <v>290</v>
      </c>
      <c r="B254" s="126">
        <v>10000000</v>
      </c>
      <c r="C254" s="126">
        <v>4315648.72</v>
      </c>
      <c r="D254" s="126">
        <v>4315648.72</v>
      </c>
      <c r="E254" s="126">
        <v>0</v>
      </c>
    </row>
    <row r="255" spans="1:5">
      <c r="A255" s="58" t="s">
        <v>335</v>
      </c>
      <c r="B255" s="126">
        <v>4268826</v>
      </c>
      <c r="C255" s="126">
        <v>4268826</v>
      </c>
      <c r="D255" s="126">
        <v>4268826</v>
      </c>
      <c r="E255" s="126">
        <v>0</v>
      </c>
    </row>
    <row r="256" spans="1:5">
      <c r="A256" s="58" t="s">
        <v>274</v>
      </c>
      <c r="B256" s="126">
        <v>4250000</v>
      </c>
      <c r="C256" s="126">
        <v>4250000</v>
      </c>
      <c r="D256" s="126">
        <v>2147531.7200000002</v>
      </c>
      <c r="E256" s="126">
        <v>2102468.2799999998</v>
      </c>
    </row>
    <row r="257" spans="1:5">
      <c r="A257" s="58" t="s">
        <v>875</v>
      </c>
      <c r="B257" s="126">
        <v>4153160</v>
      </c>
      <c r="C257" s="126">
        <v>4153160</v>
      </c>
      <c r="D257" s="126">
        <v>4153160</v>
      </c>
      <c r="E257" s="126">
        <v>0</v>
      </c>
    </row>
    <row r="258" spans="1:5">
      <c r="A258" s="58" t="s">
        <v>869</v>
      </c>
      <c r="B258" s="126">
        <v>4000000</v>
      </c>
      <c r="C258" s="126">
        <v>4000000</v>
      </c>
      <c r="D258" s="126">
        <v>0</v>
      </c>
      <c r="E258" s="126">
        <v>4000000</v>
      </c>
    </row>
    <row r="259" spans="1:5">
      <c r="A259" s="58" t="s">
        <v>337</v>
      </c>
      <c r="B259" s="126">
        <v>3965061</v>
      </c>
      <c r="C259" s="126">
        <v>3965061</v>
      </c>
      <c r="D259" s="126">
        <v>3965061</v>
      </c>
      <c r="E259" s="126">
        <v>0</v>
      </c>
    </row>
    <row r="260" spans="1:5">
      <c r="A260" s="58" t="s">
        <v>338</v>
      </c>
      <c r="B260" s="126">
        <v>3965061</v>
      </c>
      <c r="C260" s="126">
        <v>3965061</v>
      </c>
      <c r="D260" s="126">
        <v>3965061</v>
      </c>
      <c r="E260" s="126">
        <v>0</v>
      </c>
    </row>
    <row r="261" spans="1:5">
      <c r="A261" s="58" t="s">
        <v>332</v>
      </c>
      <c r="B261" s="126">
        <v>3922724</v>
      </c>
      <c r="C261" s="126">
        <v>3819233.68</v>
      </c>
      <c r="D261" s="126">
        <v>3727979.58</v>
      </c>
      <c r="E261" s="126">
        <v>91254.1</v>
      </c>
    </row>
    <row r="262" spans="1:5">
      <c r="A262" s="58" t="s">
        <v>589</v>
      </c>
      <c r="B262" s="126">
        <v>3800000</v>
      </c>
      <c r="C262" s="126">
        <v>3800000</v>
      </c>
      <c r="D262" s="126">
        <v>3100000</v>
      </c>
      <c r="E262" s="126">
        <v>700000</v>
      </c>
    </row>
    <row r="263" spans="1:5">
      <c r="A263" s="58" t="s">
        <v>640</v>
      </c>
      <c r="B263" s="126">
        <v>3747795</v>
      </c>
      <c r="C263" s="126">
        <v>3747795</v>
      </c>
      <c r="D263" s="126">
        <v>0</v>
      </c>
      <c r="E263" s="126">
        <v>3747795</v>
      </c>
    </row>
    <row r="264" spans="1:5">
      <c r="A264" s="58" t="s">
        <v>345</v>
      </c>
      <c r="B264" s="126">
        <v>3828071</v>
      </c>
      <c r="C264" s="126">
        <v>3650722</v>
      </c>
      <c r="D264" s="126">
        <v>3448440</v>
      </c>
      <c r="E264" s="126">
        <v>202282</v>
      </c>
    </row>
    <row r="265" spans="1:5">
      <c r="A265" s="58" t="s">
        <v>305</v>
      </c>
      <c r="B265" s="126">
        <v>6917376</v>
      </c>
      <c r="C265" s="126">
        <v>3637947</v>
      </c>
      <c r="D265" s="126">
        <v>3442943</v>
      </c>
      <c r="E265" s="126">
        <v>195004</v>
      </c>
    </row>
    <row r="266" spans="1:5">
      <c r="A266" s="58" t="s">
        <v>341</v>
      </c>
      <c r="B266" s="126">
        <v>3615198</v>
      </c>
      <c r="C266" s="126">
        <v>3615198</v>
      </c>
      <c r="D266" s="126">
        <v>3615198</v>
      </c>
      <c r="E266" s="126">
        <v>0</v>
      </c>
    </row>
    <row r="267" spans="1:5">
      <c r="A267" s="58" t="s">
        <v>342</v>
      </c>
      <c r="B267" s="126">
        <v>3576486</v>
      </c>
      <c r="C267" s="126">
        <v>3576486</v>
      </c>
      <c r="D267" s="126">
        <v>3576486</v>
      </c>
      <c r="E267" s="126">
        <v>0</v>
      </c>
    </row>
    <row r="268" spans="1:5">
      <c r="A268" s="58" t="s">
        <v>349</v>
      </c>
      <c r="B268" s="126">
        <v>3400000</v>
      </c>
      <c r="C268" s="126">
        <v>3400000</v>
      </c>
      <c r="D268" s="126">
        <v>3400000</v>
      </c>
      <c r="E268" s="126">
        <v>0</v>
      </c>
    </row>
    <row r="269" spans="1:5">
      <c r="A269" s="58" t="s">
        <v>385</v>
      </c>
      <c r="B269" s="126">
        <v>3912812</v>
      </c>
      <c r="C269" s="126">
        <v>3308173.59</v>
      </c>
      <c r="D269" s="126">
        <v>1904423.59</v>
      </c>
      <c r="E269" s="126">
        <v>1403750</v>
      </c>
    </row>
    <row r="270" spans="1:5">
      <c r="A270" s="58" t="s">
        <v>346</v>
      </c>
      <c r="B270" s="126">
        <v>3284710</v>
      </c>
      <c r="C270" s="126">
        <v>3284710</v>
      </c>
      <c r="D270" s="126">
        <v>3284710</v>
      </c>
      <c r="E270" s="126">
        <v>0</v>
      </c>
    </row>
    <row r="271" spans="1:5">
      <c r="A271" s="58" t="s">
        <v>330</v>
      </c>
      <c r="B271" s="126">
        <v>5218551</v>
      </c>
      <c r="C271" s="126">
        <v>3189264.99</v>
      </c>
      <c r="D271" s="126">
        <v>3189264.99</v>
      </c>
      <c r="E271" s="126">
        <v>0</v>
      </c>
    </row>
    <row r="272" spans="1:5">
      <c r="A272" s="58" t="s">
        <v>354</v>
      </c>
      <c r="B272" s="126">
        <v>3047811</v>
      </c>
      <c r="C272" s="126">
        <v>3047557</v>
      </c>
      <c r="D272" s="126">
        <v>3047557</v>
      </c>
      <c r="E272" s="126">
        <v>0</v>
      </c>
    </row>
    <row r="273" spans="1:5">
      <c r="A273" s="58" t="s">
        <v>312</v>
      </c>
      <c r="B273" s="126">
        <v>3000000</v>
      </c>
      <c r="C273" s="126">
        <v>3000000</v>
      </c>
      <c r="D273" s="126">
        <v>3000000</v>
      </c>
      <c r="E273" s="126">
        <v>0</v>
      </c>
    </row>
    <row r="274" spans="1:5">
      <c r="A274" s="58" t="s">
        <v>313</v>
      </c>
      <c r="B274" s="126">
        <v>3000000</v>
      </c>
      <c r="C274" s="126">
        <v>3000000</v>
      </c>
      <c r="D274" s="126">
        <v>0</v>
      </c>
      <c r="E274" s="126">
        <v>3000000</v>
      </c>
    </row>
    <row r="275" spans="1:5">
      <c r="A275" s="58" t="s">
        <v>555</v>
      </c>
      <c r="B275" s="126">
        <v>3000000</v>
      </c>
      <c r="C275" s="126">
        <v>3000000</v>
      </c>
      <c r="D275" s="126">
        <v>3000000</v>
      </c>
      <c r="E275" s="126">
        <v>0</v>
      </c>
    </row>
    <row r="276" spans="1:5">
      <c r="A276" s="58" t="s">
        <v>556</v>
      </c>
      <c r="B276" s="126">
        <v>3000000</v>
      </c>
      <c r="C276" s="126">
        <v>3000000</v>
      </c>
      <c r="D276" s="126">
        <v>3000000</v>
      </c>
      <c r="E276" s="126">
        <v>0</v>
      </c>
    </row>
    <row r="277" spans="1:5">
      <c r="A277" s="58" t="s">
        <v>352</v>
      </c>
      <c r="B277" s="126">
        <v>3000000</v>
      </c>
      <c r="C277" s="126">
        <v>3000000</v>
      </c>
      <c r="D277" s="126">
        <v>2000000</v>
      </c>
      <c r="E277" s="126">
        <v>1000000</v>
      </c>
    </row>
    <row r="278" spans="1:5">
      <c r="A278" s="58" t="s">
        <v>616</v>
      </c>
      <c r="B278" s="126">
        <v>3000000</v>
      </c>
      <c r="C278" s="126">
        <v>3000000</v>
      </c>
      <c r="D278" s="126">
        <v>3000000</v>
      </c>
      <c r="E278" s="126">
        <v>0</v>
      </c>
    </row>
    <row r="279" spans="1:5">
      <c r="A279" s="58" t="s">
        <v>624</v>
      </c>
      <c r="B279" s="126">
        <v>3000000</v>
      </c>
      <c r="C279" s="126">
        <v>3000000</v>
      </c>
      <c r="D279" s="126">
        <v>0</v>
      </c>
      <c r="E279" s="126">
        <v>3000000</v>
      </c>
    </row>
    <row r="280" spans="1:5">
      <c r="A280" s="58" t="s">
        <v>626</v>
      </c>
      <c r="B280" s="126">
        <v>3000000</v>
      </c>
      <c r="C280" s="126">
        <v>3000000</v>
      </c>
      <c r="D280" s="126">
        <v>3000000</v>
      </c>
      <c r="E280" s="126">
        <v>0</v>
      </c>
    </row>
    <row r="281" spans="1:5">
      <c r="A281" s="58" t="s">
        <v>628</v>
      </c>
      <c r="B281" s="126">
        <v>3000000</v>
      </c>
      <c r="C281" s="126">
        <v>3000000</v>
      </c>
      <c r="D281" s="126">
        <v>3000000</v>
      </c>
      <c r="E281" s="126">
        <v>0</v>
      </c>
    </row>
    <row r="282" spans="1:5">
      <c r="A282" s="58" t="s">
        <v>355</v>
      </c>
      <c r="B282" s="126">
        <v>2800000</v>
      </c>
      <c r="C282" s="126">
        <v>2800000</v>
      </c>
      <c r="D282" s="126">
        <v>2800000</v>
      </c>
      <c r="E282" s="126">
        <v>0</v>
      </c>
    </row>
    <row r="283" spans="1:5">
      <c r="A283" s="58" t="s">
        <v>343</v>
      </c>
      <c r="B283" s="126">
        <v>3800000</v>
      </c>
      <c r="C283" s="126">
        <v>2687075.05</v>
      </c>
      <c r="D283" s="126">
        <v>1487075.05</v>
      </c>
      <c r="E283" s="126">
        <v>1200000</v>
      </c>
    </row>
    <row r="284" spans="1:5">
      <c r="A284" s="58" t="s">
        <v>382</v>
      </c>
      <c r="B284" s="126">
        <v>2768451</v>
      </c>
      <c r="C284" s="126">
        <v>2612449.63</v>
      </c>
      <c r="D284" s="126">
        <v>1683455.63</v>
      </c>
      <c r="E284" s="126">
        <v>928994</v>
      </c>
    </row>
    <row r="285" spans="1:5">
      <c r="A285" s="58" t="s">
        <v>358</v>
      </c>
      <c r="B285" s="126">
        <v>2590307</v>
      </c>
      <c r="C285" s="126">
        <v>2590306.17</v>
      </c>
      <c r="D285" s="126">
        <v>2590306.17</v>
      </c>
      <c r="E285" s="126">
        <v>0</v>
      </c>
    </row>
    <row r="286" spans="1:5">
      <c r="A286" s="58" t="s">
        <v>357</v>
      </c>
      <c r="B286" s="126">
        <v>2500000</v>
      </c>
      <c r="C286" s="126">
        <v>2500000</v>
      </c>
      <c r="D286" s="126">
        <v>0</v>
      </c>
      <c r="E286" s="126">
        <v>2500000</v>
      </c>
    </row>
    <row r="287" spans="1:5">
      <c r="A287" s="58" t="s">
        <v>356</v>
      </c>
      <c r="B287" s="126">
        <v>2639990</v>
      </c>
      <c r="C287" s="126">
        <v>2493971.2000000002</v>
      </c>
      <c r="D287" s="126">
        <v>2279971.2000000002</v>
      </c>
      <c r="E287" s="126">
        <v>214000</v>
      </c>
    </row>
    <row r="288" spans="1:5">
      <c r="A288" s="58" t="s">
        <v>411</v>
      </c>
      <c r="B288" s="126">
        <v>6363675</v>
      </c>
      <c r="C288" s="126">
        <v>2434710.6799999997</v>
      </c>
      <c r="D288" s="126">
        <v>2021505.5900000003</v>
      </c>
      <c r="E288" s="126">
        <v>413205.09</v>
      </c>
    </row>
    <row r="289" spans="1:5">
      <c r="A289" s="58" t="s">
        <v>360</v>
      </c>
      <c r="B289" s="126">
        <v>2586550</v>
      </c>
      <c r="C289" s="126">
        <v>2336222.66</v>
      </c>
      <c r="D289" s="126">
        <v>2336222.66</v>
      </c>
      <c r="E289" s="126">
        <v>0</v>
      </c>
    </row>
    <row r="290" spans="1:5">
      <c r="A290" s="58" t="s">
        <v>350</v>
      </c>
      <c r="B290" s="126">
        <v>2272326</v>
      </c>
      <c r="C290" s="126">
        <v>2272326</v>
      </c>
      <c r="D290" s="126">
        <v>2272326</v>
      </c>
      <c r="E290" s="126">
        <v>0</v>
      </c>
    </row>
    <row r="291" spans="1:5">
      <c r="A291" s="58" t="s">
        <v>374</v>
      </c>
      <c r="B291" s="126">
        <v>2267930</v>
      </c>
      <c r="C291" s="126">
        <v>2267930</v>
      </c>
      <c r="D291" s="126">
        <v>2267930</v>
      </c>
      <c r="E291" s="126">
        <v>0</v>
      </c>
    </row>
    <row r="292" spans="1:5">
      <c r="A292" s="58" t="s">
        <v>379</v>
      </c>
      <c r="B292" s="126">
        <v>2215217</v>
      </c>
      <c r="C292" s="126">
        <v>2215217</v>
      </c>
      <c r="D292" s="126">
        <v>2215217</v>
      </c>
      <c r="E292" s="126">
        <v>0</v>
      </c>
    </row>
    <row r="293" spans="1:5">
      <c r="A293" s="58" t="s">
        <v>351</v>
      </c>
      <c r="B293" s="126">
        <v>2200000</v>
      </c>
      <c r="C293" s="126">
        <v>2200000</v>
      </c>
      <c r="D293" s="126">
        <v>2200000</v>
      </c>
      <c r="E293" s="126">
        <v>0</v>
      </c>
    </row>
    <row r="294" spans="1:5">
      <c r="A294" s="58" t="s">
        <v>364</v>
      </c>
      <c r="B294" s="126">
        <v>2145588</v>
      </c>
      <c r="C294" s="126">
        <v>2145588</v>
      </c>
      <c r="D294" s="126">
        <v>2145588</v>
      </c>
      <c r="E294" s="126">
        <v>0</v>
      </c>
    </row>
    <row r="295" spans="1:5">
      <c r="A295" s="58" t="s">
        <v>581</v>
      </c>
      <c r="B295" s="126">
        <v>2713573</v>
      </c>
      <c r="C295" s="126">
        <v>2080801.26</v>
      </c>
      <c r="D295" s="126">
        <v>1158318.1000000001</v>
      </c>
      <c r="E295" s="126">
        <v>922483.16</v>
      </c>
    </row>
    <row r="296" spans="1:5">
      <c r="A296" s="58" t="s">
        <v>879</v>
      </c>
      <c r="B296" s="126">
        <v>2057044.9</v>
      </c>
      <c r="C296" s="126">
        <v>2057044.9</v>
      </c>
      <c r="D296" s="126">
        <v>2057044.9</v>
      </c>
      <c r="E296" s="126">
        <v>0</v>
      </c>
    </row>
    <row r="297" spans="1:5">
      <c r="A297" s="58" t="s">
        <v>359</v>
      </c>
      <c r="B297" s="126">
        <v>5874021</v>
      </c>
      <c r="C297" s="126">
        <v>2030108.6</v>
      </c>
      <c r="D297" s="126">
        <v>2030108.6</v>
      </c>
      <c r="E297" s="126">
        <v>0</v>
      </c>
    </row>
    <row r="298" spans="1:5">
      <c r="A298" s="58" t="s">
        <v>365</v>
      </c>
      <c r="B298" s="126">
        <v>2022581</v>
      </c>
      <c r="C298" s="126">
        <v>2022581</v>
      </c>
      <c r="D298" s="126">
        <v>2022581</v>
      </c>
      <c r="E298" s="126">
        <v>0</v>
      </c>
    </row>
    <row r="299" spans="1:5">
      <c r="A299" s="58" t="s">
        <v>874</v>
      </c>
      <c r="B299" s="126">
        <v>2000000</v>
      </c>
      <c r="C299" s="126">
        <v>2000000</v>
      </c>
      <c r="D299" s="126">
        <v>0</v>
      </c>
      <c r="E299" s="126">
        <v>2000000</v>
      </c>
    </row>
    <row r="300" spans="1:5">
      <c r="A300" s="58" t="s">
        <v>619</v>
      </c>
      <c r="B300" s="126">
        <v>2000000</v>
      </c>
      <c r="C300" s="126">
        <v>2000000</v>
      </c>
      <c r="D300" s="126">
        <v>2000000</v>
      </c>
      <c r="E300" s="126">
        <v>0</v>
      </c>
    </row>
    <row r="301" spans="1:5">
      <c r="A301" s="58" t="s">
        <v>394</v>
      </c>
      <c r="B301" s="126">
        <v>2000000</v>
      </c>
      <c r="C301" s="126">
        <v>1999998</v>
      </c>
      <c r="D301" s="126">
        <v>1999998</v>
      </c>
      <c r="E301" s="126">
        <v>0</v>
      </c>
    </row>
    <row r="302" spans="1:5">
      <c r="A302" s="58" t="s">
        <v>348</v>
      </c>
      <c r="B302" s="126">
        <v>1918173</v>
      </c>
      <c r="C302" s="126">
        <v>1918170.35</v>
      </c>
      <c r="D302" s="126">
        <v>1918170.35</v>
      </c>
      <c r="E302" s="126">
        <v>0</v>
      </c>
    </row>
    <row r="303" spans="1:5">
      <c r="A303" s="58" t="s">
        <v>785</v>
      </c>
      <c r="B303" s="126">
        <v>2000000</v>
      </c>
      <c r="C303" s="126">
        <v>1847788.08</v>
      </c>
      <c r="D303" s="126">
        <v>0</v>
      </c>
      <c r="E303" s="126">
        <v>1847788.08</v>
      </c>
    </row>
    <row r="304" spans="1:5">
      <c r="A304" s="58" t="s">
        <v>363</v>
      </c>
      <c r="B304" s="126">
        <v>1821920</v>
      </c>
      <c r="C304" s="126">
        <v>1821920</v>
      </c>
      <c r="D304" s="126">
        <v>1821920</v>
      </c>
      <c r="E304" s="126">
        <v>0</v>
      </c>
    </row>
    <row r="305" spans="1:5">
      <c r="A305" s="58" t="s">
        <v>585</v>
      </c>
      <c r="B305" s="126">
        <v>1800000</v>
      </c>
      <c r="C305" s="126">
        <v>1800000</v>
      </c>
      <c r="D305" s="126">
        <v>1800000</v>
      </c>
      <c r="E305" s="126">
        <v>0</v>
      </c>
    </row>
    <row r="306" spans="1:5">
      <c r="A306" s="58" t="s">
        <v>373</v>
      </c>
      <c r="B306" s="126">
        <v>1767626</v>
      </c>
      <c r="C306" s="126">
        <v>1767626</v>
      </c>
      <c r="D306" s="126">
        <v>1767626</v>
      </c>
      <c r="E306" s="126">
        <v>0</v>
      </c>
    </row>
    <row r="307" spans="1:5">
      <c r="A307" s="58" t="s">
        <v>376</v>
      </c>
      <c r="B307" s="126">
        <v>1727215</v>
      </c>
      <c r="C307" s="126">
        <v>1727215</v>
      </c>
      <c r="D307" s="126">
        <v>1727215</v>
      </c>
      <c r="E307" s="126">
        <v>0</v>
      </c>
    </row>
    <row r="308" spans="1:5">
      <c r="A308" s="58" t="s">
        <v>377</v>
      </c>
      <c r="B308" s="126">
        <v>5694156</v>
      </c>
      <c r="C308" s="126">
        <v>1718748.93</v>
      </c>
      <c r="D308" s="126">
        <v>1335181.01</v>
      </c>
      <c r="E308" s="126">
        <v>383567.92000000004</v>
      </c>
    </row>
    <row r="309" spans="1:5">
      <c r="A309" s="58" t="s">
        <v>378</v>
      </c>
      <c r="B309" s="126">
        <v>1700000</v>
      </c>
      <c r="C309" s="126">
        <v>1700000</v>
      </c>
      <c r="D309" s="126">
        <v>1700000</v>
      </c>
      <c r="E309" s="126">
        <v>0</v>
      </c>
    </row>
    <row r="310" spans="1:5">
      <c r="A310" s="58" t="s">
        <v>380</v>
      </c>
      <c r="B310" s="126">
        <v>1679723</v>
      </c>
      <c r="C310" s="126">
        <v>1679723</v>
      </c>
      <c r="D310" s="126">
        <v>1679723</v>
      </c>
      <c r="E310" s="126">
        <v>0</v>
      </c>
    </row>
    <row r="311" spans="1:5">
      <c r="A311" s="58" t="s">
        <v>482</v>
      </c>
      <c r="B311" s="126">
        <v>1643529</v>
      </c>
      <c r="C311" s="126">
        <v>1643527.51</v>
      </c>
      <c r="D311" s="126">
        <v>822998.25</v>
      </c>
      <c r="E311" s="126">
        <v>820529.26</v>
      </c>
    </row>
    <row r="312" spans="1:5">
      <c r="A312" s="58" t="s">
        <v>601</v>
      </c>
      <c r="B312" s="126">
        <v>1500000</v>
      </c>
      <c r="C312" s="126">
        <v>1500000</v>
      </c>
      <c r="D312" s="126">
        <v>1500000</v>
      </c>
      <c r="E312" s="126">
        <v>0</v>
      </c>
    </row>
    <row r="313" spans="1:5">
      <c r="A313" s="58" t="s">
        <v>633</v>
      </c>
      <c r="B313" s="126">
        <v>1500000</v>
      </c>
      <c r="C313" s="126">
        <v>1500000</v>
      </c>
      <c r="D313" s="126">
        <v>975000</v>
      </c>
      <c r="E313" s="126">
        <v>525000</v>
      </c>
    </row>
    <row r="314" spans="1:5">
      <c r="A314" s="58" t="s">
        <v>391</v>
      </c>
      <c r="B314" s="126">
        <v>1482000</v>
      </c>
      <c r="C314" s="126">
        <v>1482000</v>
      </c>
      <c r="D314" s="126">
        <v>1482000</v>
      </c>
      <c r="E314" s="126">
        <v>0</v>
      </c>
    </row>
    <row r="315" spans="1:5">
      <c r="A315" s="58" t="s">
        <v>216</v>
      </c>
      <c r="B315" s="126">
        <v>35930000</v>
      </c>
      <c r="C315" s="126">
        <v>1456000</v>
      </c>
      <c r="D315" s="126">
        <v>1456000</v>
      </c>
      <c r="E315" s="126">
        <v>0</v>
      </c>
    </row>
    <row r="316" spans="1:5">
      <c r="A316" s="58" t="s">
        <v>384</v>
      </c>
      <c r="B316" s="126">
        <v>1600000</v>
      </c>
      <c r="C316" s="126">
        <v>1393586.31</v>
      </c>
      <c r="D316" s="126">
        <v>682530</v>
      </c>
      <c r="E316" s="126">
        <v>711056.31</v>
      </c>
    </row>
    <row r="317" spans="1:5">
      <c r="A317" s="58" t="s">
        <v>389</v>
      </c>
      <c r="B317" s="126">
        <v>1358000</v>
      </c>
      <c r="C317" s="126">
        <v>1358000</v>
      </c>
      <c r="D317" s="126">
        <v>618268.71</v>
      </c>
      <c r="E317" s="126">
        <v>739731.29</v>
      </c>
    </row>
    <row r="318" spans="1:5">
      <c r="A318" s="58" t="s">
        <v>388</v>
      </c>
      <c r="B318" s="126">
        <v>1341013</v>
      </c>
      <c r="C318" s="126">
        <v>1341013</v>
      </c>
      <c r="D318" s="126">
        <v>1341013</v>
      </c>
      <c r="E318" s="126">
        <v>0</v>
      </c>
    </row>
    <row r="319" spans="1:5">
      <c r="A319" s="58" t="s">
        <v>375</v>
      </c>
      <c r="B319" s="126">
        <v>1746853</v>
      </c>
      <c r="C319" s="126">
        <v>1246853</v>
      </c>
      <c r="D319" s="126">
        <v>0</v>
      </c>
      <c r="E319" s="126">
        <v>1246853</v>
      </c>
    </row>
    <row r="320" spans="1:5">
      <c r="A320" s="58" t="s">
        <v>390</v>
      </c>
      <c r="B320" s="126">
        <v>1366634</v>
      </c>
      <c r="C320" s="126">
        <v>1130634</v>
      </c>
      <c r="D320" s="126">
        <v>1130634</v>
      </c>
      <c r="E320" s="126">
        <v>0</v>
      </c>
    </row>
    <row r="321" spans="1:5">
      <c r="A321" s="58" t="s">
        <v>392</v>
      </c>
      <c r="B321" s="126">
        <v>1110000</v>
      </c>
      <c r="C321" s="126">
        <v>1110000</v>
      </c>
      <c r="D321" s="126">
        <v>1088958.1599999999</v>
      </c>
      <c r="E321" s="126">
        <v>21041.84</v>
      </c>
    </row>
    <row r="322" spans="1:5">
      <c r="A322" s="58" t="s">
        <v>393</v>
      </c>
      <c r="B322" s="126">
        <v>1108708</v>
      </c>
      <c r="C322" s="126">
        <v>1108708</v>
      </c>
      <c r="D322" s="126">
        <v>1108708</v>
      </c>
      <c r="E322" s="126">
        <v>0</v>
      </c>
    </row>
    <row r="323" spans="1:5">
      <c r="A323" s="58" t="s">
        <v>400</v>
      </c>
      <c r="B323" s="126">
        <v>1335230</v>
      </c>
      <c r="C323" s="126">
        <v>1103634.57</v>
      </c>
      <c r="D323" s="126">
        <v>5966.57</v>
      </c>
      <c r="E323" s="126">
        <v>1097668</v>
      </c>
    </row>
    <row r="324" spans="1:5">
      <c r="A324" s="58" t="s">
        <v>433</v>
      </c>
      <c r="B324" s="126">
        <v>1074034</v>
      </c>
      <c r="C324" s="126">
        <v>1074034</v>
      </c>
      <c r="D324" s="126">
        <v>1074034</v>
      </c>
      <c r="E324" s="126">
        <v>0</v>
      </c>
    </row>
    <row r="325" spans="1:5">
      <c r="A325" s="58" t="s">
        <v>405</v>
      </c>
      <c r="B325" s="126">
        <v>1014117</v>
      </c>
      <c r="C325" s="126">
        <v>1014116.37</v>
      </c>
      <c r="D325" s="126">
        <v>1014116.37</v>
      </c>
      <c r="E325" s="126">
        <v>0</v>
      </c>
    </row>
    <row r="326" spans="1:5">
      <c r="A326" s="58" t="s">
        <v>493</v>
      </c>
      <c r="B326" s="126">
        <v>1005795</v>
      </c>
      <c r="C326" s="126">
        <v>1005794.05</v>
      </c>
      <c r="D326" s="126">
        <v>1005794.05</v>
      </c>
      <c r="E326" s="126">
        <v>0</v>
      </c>
    </row>
    <row r="327" spans="1:5">
      <c r="A327" s="58" t="s">
        <v>366</v>
      </c>
      <c r="B327" s="126">
        <v>1000000</v>
      </c>
      <c r="C327" s="126">
        <v>1000000</v>
      </c>
      <c r="D327" s="126">
        <v>1000000</v>
      </c>
      <c r="E327" s="126">
        <v>0</v>
      </c>
    </row>
    <row r="328" spans="1:5">
      <c r="A328" s="58" t="s">
        <v>395</v>
      </c>
      <c r="B328" s="126">
        <v>1000000</v>
      </c>
      <c r="C328" s="126">
        <v>1000000</v>
      </c>
      <c r="D328" s="126">
        <v>1000000</v>
      </c>
      <c r="E328" s="126">
        <v>0</v>
      </c>
    </row>
    <row r="329" spans="1:5">
      <c r="A329" s="58" t="s">
        <v>562</v>
      </c>
      <c r="B329" s="126">
        <v>1000000</v>
      </c>
      <c r="C329" s="126">
        <v>1000000</v>
      </c>
      <c r="D329" s="126">
        <v>0</v>
      </c>
      <c r="E329" s="126">
        <v>1000000</v>
      </c>
    </row>
    <row r="330" spans="1:5">
      <c r="A330" s="58" t="s">
        <v>608</v>
      </c>
      <c r="B330" s="126">
        <v>1000000</v>
      </c>
      <c r="C330" s="126">
        <v>1000000</v>
      </c>
      <c r="D330" s="126">
        <v>1000000</v>
      </c>
      <c r="E330" s="126">
        <v>0</v>
      </c>
    </row>
    <row r="331" spans="1:5">
      <c r="A331" s="58" t="s">
        <v>397</v>
      </c>
      <c r="B331" s="126">
        <v>1000000</v>
      </c>
      <c r="C331" s="126">
        <v>1000000</v>
      </c>
      <c r="D331" s="126">
        <v>1000000</v>
      </c>
      <c r="E331" s="126">
        <v>0</v>
      </c>
    </row>
    <row r="332" spans="1:5">
      <c r="A332" s="58" t="s">
        <v>436</v>
      </c>
      <c r="B332" s="126">
        <v>1000000</v>
      </c>
      <c r="C332" s="126">
        <v>972232.2</v>
      </c>
      <c r="D332" s="126">
        <v>972232.2</v>
      </c>
      <c r="E332" s="126">
        <v>0</v>
      </c>
    </row>
    <row r="333" spans="1:5">
      <c r="A333" s="58" t="s">
        <v>340</v>
      </c>
      <c r="B333" s="126">
        <v>3624969</v>
      </c>
      <c r="C333" s="126">
        <v>925094</v>
      </c>
      <c r="D333" s="126">
        <v>925094</v>
      </c>
      <c r="E333" s="126">
        <v>0</v>
      </c>
    </row>
    <row r="334" spans="1:5">
      <c r="A334" s="58" t="s">
        <v>399</v>
      </c>
      <c r="B334" s="126">
        <v>922199</v>
      </c>
      <c r="C334" s="126">
        <v>922199</v>
      </c>
      <c r="D334" s="126">
        <v>922199</v>
      </c>
      <c r="E334" s="126">
        <v>0</v>
      </c>
    </row>
    <row r="335" spans="1:5">
      <c r="A335" s="58" t="s">
        <v>454</v>
      </c>
      <c r="B335" s="126">
        <v>914845</v>
      </c>
      <c r="C335" s="126">
        <v>914840.06</v>
      </c>
      <c r="D335" s="126">
        <v>914840.06</v>
      </c>
      <c r="E335" s="126">
        <v>0</v>
      </c>
    </row>
    <row r="336" spans="1:5">
      <c r="A336" s="58" t="s">
        <v>403</v>
      </c>
      <c r="B336" s="126">
        <v>900000</v>
      </c>
      <c r="C336" s="126">
        <v>900000</v>
      </c>
      <c r="D336" s="126">
        <v>900000</v>
      </c>
      <c r="E336" s="126">
        <v>0</v>
      </c>
    </row>
    <row r="337" spans="1:5">
      <c r="A337" s="58" t="s">
        <v>404</v>
      </c>
      <c r="B337" s="126">
        <v>872622</v>
      </c>
      <c r="C337" s="126">
        <v>872622</v>
      </c>
      <c r="D337" s="126">
        <v>872622</v>
      </c>
      <c r="E337" s="126">
        <v>0</v>
      </c>
    </row>
    <row r="338" spans="1:5">
      <c r="A338" s="58" t="s">
        <v>423</v>
      </c>
      <c r="B338" s="126">
        <v>1102500</v>
      </c>
      <c r="C338" s="126">
        <v>868524.1</v>
      </c>
      <c r="D338" s="126">
        <v>868524.1</v>
      </c>
      <c r="E338" s="126">
        <v>0</v>
      </c>
    </row>
    <row r="339" spans="1:5">
      <c r="A339" s="58" t="s">
        <v>367</v>
      </c>
      <c r="B339" s="126">
        <v>2000000</v>
      </c>
      <c r="C339" s="126">
        <v>864901.39</v>
      </c>
      <c r="D339" s="126">
        <v>0</v>
      </c>
      <c r="E339" s="126">
        <v>864901.39</v>
      </c>
    </row>
    <row r="340" spans="1:5">
      <c r="A340" s="58" t="s">
        <v>600</v>
      </c>
      <c r="B340" s="126">
        <v>850000</v>
      </c>
      <c r="C340" s="126">
        <v>850000</v>
      </c>
      <c r="D340" s="126">
        <v>850000</v>
      </c>
      <c r="E340" s="126">
        <v>0</v>
      </c>
    </row>
    <row r="341" spans="1:5">
      <c r="A341" s="58" t="s">
        <v>406</v>
      </c>
      <c r="B341" s="126">
        <v>844841</v>
      </c>
      <c r="C341" s="126">
        <v>844841</v>
      </c>
      <c r="D341" s="126">
        <v>844841</v>
      </c>
      <c r="E341" s="126">
        <v>0</v>
      </c>
    </row>
    <row r="342" spans="1:5">
      <c r="A342" s="58" t="s">
        <v>877</v>
      </c>
      <c r="B342" s="126">
        <v>800000</v>
      </c>
      <c r="C342" s="126">
        <v>800000</v>
      </c>
      <c r="D342" s="126">
        <v>800000</v>
      </c>
      <c r="E342" s="126">
        <v>0</v>
      </c>
    </row>
    <row r="343" spans="1:5">
      <c r="A343" s="58" t="s">
        <v>414</v>
      </c>
      <c r="B343" s="126">
        <v>765551</v>
      </c>
      <c r="C343" s="126">
        <v>765551</v>
      </c>
      <c r="D343" s="126">
        <v>0</v>
      </c>
      <c r="E343" s="126">
        <v>765551</v>
      </c>
    </row>
    <row r="344" spans="1:5">
      <c r="A344" s="58" t="s">
        <v>639</v>
      </c>
      <c r="B344" s="126">
        <v>1103000</v>
      </c>
      <c r="C344" s="126">
        <v>734111.27</v>
      </c>
      <c r="D344" s="126">
        <v>0</v>
      </c>
      <c r="E344" s="126">
        <v>734111.27</v>
      </c>
    </row>
    <row r="345" spans="1:5">
      <c r="A345" s="58" t="s">
        <v>408</v>
      </c>
      <c r="B345" s="126">
        <v>696254</v>
      </c>
      <c r="C345" s="126">
        <v>696254</v>
      </c>
      <c r="D345" s="126">
        <v>696254</v>
      </c>
      <c r="E345" s="126">
        <v>0</v>
      </c>
    </row>
    <row r="346" spans="1:5">
      <c r="A346" s="58" t="s">
        <v>449</v>
      </c>
      <c r="B346" s="126">
        <v>683780</v>
      </c>
      <c r="C346" s="126">
        <v>671892.53</v>
      </c>
      <c r="D346" s="126">
        <v>0</v>
      </c>
      <c r="E346" s="126">
        <v>671892.53</v>
      </c>
    </row>
    <row r="347" spans="1:5">
      <c r="A347" s="58" t="s">
        <v>419</v>
      </c>
      <c r="B347" s="126">
        <v>648685</v>
      </c>
      <c r="C347" s="126">
        <v>647793</v>
      </c>
      <c r="D347" s="126">
        <v>647793</v>
      </c>
      <c r="E347" s="126">
        <v>0</v>
      </c>
    </row>
    <row r="348" spans="1:5">
      <c r="A348" s="58" t="s">
        <v>170</v>
      </c>
      <c r="B348" s="126">
        <v>177930054</v>
      </c>
      <c r="C348" s="126">
        <v>618235.41</v>
      </c>
      <c r="D348" s="126">
        <v>618235.41</v>
      </c>
      <c r="E348" s="126">
        <v>0</v>
      </c>
    </row>
    <row r="349" spans="1:5">
      <c r="A349" s="58" t="s">
        <v>499</v>
      </c>
      <c r="B349" s="126">
        <v>600000</v>
      </c>
      <c r="C349" s="126">
        <v>600000</v>
      </c>
      <c r="D349" s="126">
        <v>0</v>
      </c>
      <c r="E349" s="126">
        <v>600000</v>
      </c>
    </row>
    <row r="350" spans="1:5">
      <c r="A350" s="58" t="s">
        <v>412</v>
      </c>
      <c r="B350" s="126">
        <v>600000</v>
      </c>
      <c r="C350" s="126">
        <v>600000</v>
      </c>
      <c r="D350" s="126">
        <v>600000</v>
      </c>
      <c r="E350" s="126">
        <v>0</v>
      </c>
    </row>
    <row r="351" spans="1:5">
      <c r="A351" s="58" t="s">
        <v>413</v>
      </c>
      <c r="B351" s="126">
        <v>577523</v>
      </c>
      <c r="C351" s="126">
        <v>577523</v>
      </c>
      <c r="D351" s="126">
        <v>480754</v>
      </c>
      <c r="E351" s="126">
        <v>96769</v>
      </c>
    </row>
    <row r="352" spans="1:5">
      <c r="A352" s="58" t="s">
        <v>420</v>
      </c>
      <c r="B352" s="126">
        <v>741691</v>
      </c>
      <c r="C352" s="126">
        <v>554147.1</v>
      </c>
      <c r="D352" s="126">
        <v>150254.64000000001</v>
      </c>
      <c r="E352" s="126">
        <v>403892.46</v>
      </c>
    </row>
    <row r="353" spans="1:5">
      <c r="A353" s="58" t="s">
        <v>416</v>
      </c>
      <c r="B353" s="126">
        <v>544317</v>
      </c>
      <c r="C353" s="126">
        <v>544317</v>
      </c>
      <c r="D353" s="126">
        <v>544317</v>
      </c>
      <c r="E353" s="126">
        <v>0</v>
      </c>
    </row>
    <row r="354" spans="1:5">
      <c r="A354" s="58" t="s">
        <v>415</v>
      </c>
      <c r="B354" s="126">
        <v>592856</v>
      </c>
      <c r="C354" s="126">
        <v>542826.93999999994</v>
      </c>
      <c r="D354" s="126">
        <v>542826.93999999994</v>
      </c>
      <c r="E354" s="126">
        <v>0</v>
      </c>
    </row>
    <row r="355" spans="1:5">
      <c r="A355" s="58" t="s">
        <v>417</v>
      </c>
      <c r="B355" s="126">
        <v>542422</v>
      </c>
      <c r="C355" s="126">
        <v>542422</v>
      </c>
      <c r="D355" s="126">
        <v>542422</v>
      </c>
      <c r="E355" s="126">
        <v>0</v>
      </c>
    </row>
    <row r="356" spans="1:5">
      <c r="A356" s="58" t="s">
        <v>418</v>
      </c>
      <c r="B356" s="126">
        <v>534544</v>
      </c>
      <c r="C356" s="126">
        <v>534544</v>
      </c>
      <c r="D356" s="126">
        <v>534544</v>
      </c>
      <c r="E356" s="126">
        <v>0</v>
      </c>
    </row>
    <row r="357" spans="1:5">
      <c r="A357" s="58" t="s">
        <v>548</v>
      </c>
      <c r="B357" s="126">
        <v>500000</v>
      </c>
      <c r="C357" s="126">
        <v>500000</v>
      </c>
      <c r="D357" s="126">
        <v>500000</v>
      </c>
      <c r="E357" s="126">
        <v>0</v>
      </c>
    </row>
    <row r="358" spans="1:5">
      <c r="A358" s="58" t="s">
        <v>605</v>
      </c>
      <c r="B358" s="126">
        <v>500000</v>
      </c>
      <c r="C358" s="126">
        <v>500000</v>
      </c>
      <c r="D358" s="126">
        <v>500000</v>
      </c>
      <c r="E358" s="126">
        <v>0</v>
      </c>
    </row>
    <row r="359" spans="1:5">
      <c r="A359" s="58" t="s">
        <v>614</v>
      </c>
      <c r="B359" s="126">
        <v>500000</v>
      </c>
      <c r="C359" s="126">
        <v>499999.98</v>
      </c>
      <c r="D359" s="126">
        <v>499999.98</v>
      </c>
      <c r="E359" s="126">
        <v>0</v>
      </c>
    </row>
    <row r="360" spans="1:5">
      <c r="A360" s="58" t="s">
        <v>271</v>
      </c>
      <c r="B360" s="126">
        <v>12238490</v>
      </c>
      <c r="C360" s="126">
        <v>498932.4</v>
      </c>
      <c r="D360" s="126">
        <v>498932.4</v>
      </c>
      <c r="E360" s="126">
        <v>0</v>
      </c>
    </row>
    <row r="361" spans="1:5">
      <c r="A361" s="58" t="s">
        <v>429</v>
      </c>
      <c r="B361" s="126">
        <v>496648</v>
      </c>
      <c r="C361" s="126">
        <v>496648</v>
      </c>
      <c r="D361" s="126">
        <v>496648</v>
      </c>
      <c r="E361" s="126">
        <v>0</v>
      </c>
    </row>
    <row r="362" spans="1:5">
      <c r="A362" s="58" t="s">
        <v>424</v>
      </c>
      <c r="B362" s="126">
        <v>495584</v>
      </c>
      <c r="C362" s="126">
        <v>495584</v>
      </c>
      <c r="D362" s="126">
        <v>0</v>
      </c>
      <c r="E362" s="126">
        <v>495584</v>
      </c>
    </row>
    <row r="363" spans="1:5">
      <c r="A363" s="58" t="s">
        <v>318</v>
      </c>
      <c r="B363" s="126">
        <v>10487532</v>
      </c>
      <c r="C363" s="126">
        <v>487530.62</v>
      </c>
      <c r="D363" s="126">
        <v>487530.62</v>
      </c>
      <c r="E363" s="126">
        <v>0</v>
      </c>
    </row>
    <row r="364" spans="1:5">
      <c r="A364" s="58" t="s">
        <v>552</v>
      </c>
      <c r="B364" s="126">
        <v>486447</v>
      </c>
      <c r="C364" s="126">
        <v>486447</v>
      </c>
      <c r="D364" s="126">
        <v>486447</v>
      </c>
      <c r="E364" s="126">
        <v>0</v>
      </c>
    </row>
    <row r="365" spans="1:5">
      <c r="A365" s="58" t="s">
        <v>426</v>
      </c>
      <c r="B365" s="126">
        <v>578519</v>
      </c>
      <c r="C365" s="126">
        <v>464428.1</v>
      </c>
      <c r="D365" s="126">
        <v>368634.3</v>
      </c>
      <c r="E365" s="126">
        <v>95793.8</v>
      </c>
    </row>
    <row r="366" spans="1:5">
      <c r="A366" s="58" t="s">
        <v>602</v>
      </c>
      <c r="B366" s="126">
        <v>450000</v>
      </c>
      <c r="C366" s="126">
        <v>450000</v>
      </c>
      <c r="D366" s="126">
        <v>450000</v>
      </c>
      <c r="E366" s="126">
        <v>0</v>
      </c>
    </row>
    <row r="367" spans="1:5">
      <c r="A367" s="58" t="s">
        <v>580</v>
      </c>
      <c r="B367" s="126">
        <v>440032</v>
      </c>
      <c r="C367" s="126">
        <v>439656.66000000003</v>
      </c>
      <c r="D367" s="126">
        <v>439656.66000000003</v>
      </c>
      <c r="E367" s="126">
        <v>0</v>
      </c>
    </row>
    <row r="368" spans="1:5">
      <c r="A368" s="58" t="s">
        <v>438</v>
      </c>
      <c r="B368" s="126">
        <v>419277</v>
      </c>
      <c r="C368" s="126">
        <v>419277</v>
      </c>
      <c r="D368" s="126">
        <v>46.06</v>
      </c>
      <c r="E368" s="126">
        <v>419230.94</v>
      </c>
    </row>
    <row r="369" spans="1:5">
      <c r="A369" s="58" t="s">
        <v>323</v>
      </c>
      <c r="B369" s="126">
        <v>386920</v>
      </c>
      <c r="C369" s="126">
        <v>386920</v>
      </c>
      <c r="D369" s="126">
        <v>386920</v>
      </c>
      <c r="E369" s="126">
        <v>0</v>
      </c>
    </row>
    <row r="370" spans="1:5">
      <c r="A370" s="58" t="s">
        <v>410</v>
      </c>
      <c r="B370" s="126">
        <v>700000</v>
      </c>
      <c r="C370" s="126">
        <v>371000</v>
      </c>
      <c r="D370" s="126">
        <v>371000</v>
      </c>
      <c r="E370" s="126">
        <v>0</v>
      </c>
    </row>
    <row r="371" spans="1:5">
      <c r="A371" s="58" t="s">
        <v>434</v>
      </c>
      <c r="B371" s="126">
        <v>320000</v>
      </c>
      <c r="C371" s="126">
        <v>320000</v>
      </c>
      <c r="D371" s="126">
        <v>319898.56</v>
      </c>
      <c r="E371" s="126">
        <v>101.44</v>
      </c>
    </row>
    <row r="372" spans="1:5">
      <c r="A372" s="58" t="s">
        <v>444</v>
      </c>
      <c r="B372" s="126">
        <v>275000</v>
      </c>
      <c r="C372" s="126">
        <v>275000</v>
      </c>
      <c r="D372" s="126">
        <v>0</v>
      </c>
      <c r="E372" s="126">
        <v>275000</v>
      </c>
    </row>
    <row r="373" spans="1:5">
      <c r="A373" s="58" t="s">
        <v>445</v>
      </c>
      <c r="B373" s="126">
        <v>275000</v>
      </c>
      <c r="C373" s="126">
        <v>275000</v>
      </c>
      <c r="D373" s="126">
        <v>0</v>
      </c>
      <c r="E373" s="126">
        <v>275000</v>
      </c>
    </row>
    <row r="374" spans="1:5">
      <c r="A374" s="58" t="s">
        <v>439</v>
      </c>
      <c r="B374" s="126">
        <v>497247</v>
      </c>
      <c r="C374" s="126">
        <v>273452.84000000003</v>
      </c>
      <c r="D374" s="126">
        <v>273452.84000000003</v>
      </c>
      <c r="E374" s="126">
        <v>0</v>
      </c>
    </row>
    <row r="375" spans="1:5">
      <c r="A375" s="58" t="s">
        <v>637</v>
      </c>
      <c r="B375" s="126">
        <v>1000000</v>
      </c>
      <c r="C375" s="126">
        <v>251544.95</v>
      </c>
      <c r="D375" s="126">
        <v>251544.95</v>
      </c>
      <c r="E375" s="126">
        <v>0</v>
      </c>
    </row>
    <row r="376" spans="1:5">
      <c r="A376" s="58" t="s">
        <v>446</v>
      </c>
      <c r="B376" s="126">
        <v>250000</v>
      </c>
      <c r="C376" s="126">
        <v>250000</v>
      </c>
      <c r="D376" s="126">
        <v>250000</v>
      </c>
      <c r="E376" s="126">
        <v>0</v>
      </c>
    </row>
    <row r="377" spans="1:5">
      <c r="A377" s="58" t="s">
        <v>407</v>
      </c>
      <c r="B377" s="126">
        <v>244000</v>
      </c>
      <c r="C377" s="126">
        <v>244000</v>
      </c>
      <c r="D377" s="126">
        <v>244000</v>
      </c>
      <c r="E377" s="126">
        <v>0</v>
      </c>
    </row>
    <row r="378" spans="1:5">
      <c r="A378" s="58" t="s">
        <v>361</v>
      </c>
      <c r="B378" s="126">
        <v>243842</v>
      </c>
      <c r="C378" s="126">
        <v>243841.01</v>
      </c>
      <c r="D378" s="126">
        <v>243841.01</v>
      </c>
      <c r="E378" s="126">
        <v>0</v>
      </c>
    </row>
    <row r="379" spans="1:5">
      <c r="A379" s="58" t="s">
        <v>873</v>
      </c>
      <c r="B379" s="126">
        <v>243343</v>
      </c>
      <c r="C379" s="126">
        <v>243343</v>
      </c>
      <c r="D379" s="126">
        <v>0</v>
      </c>
      <c r="E379" s="126">
        <v>243343</v>
      </c>
    </row>
    <row r="380" spans="1:5">
      <c r="A380" s="58" t="s">
        <v>398</v>
      </c>
      <c r="B380" s="126">
        <v>257988</v>
      </c>
      <c r="C380" s="126">
        <v>241837.17</v>
      </c>
      <c r="D380" s="126">
        <v>240325.48</v>
      </c>
      <c r="E380" s="126">
        <v>1511.69</v>
      </c>
    </row>
    <row r="381" spans="1:5">
      <c r="A381" s="58" t="s">
        <v>440</v>
      </c>
      <c r="B381" s="126">
        <v>237448</v>
      </c>
      <c r="C381" s="126">
        <v>237448</v>
      </c>
      <c r="D381" s="126">
        <v>237448</v>
      </c>
      <c r="E381" s="126">
        <v>0</v>
      </c>
    </row>
    <row r="382" spans="1:5">
      <c r="A382" s="58" t="s">
        <v>599</v>
      </c>
      <c r="B382" s="126">
        <v>200000</v>
      </c>
      <c r="C382" s="126">
        <v>200000</v>
      </c>
      <c r="D382" s="126">
        <v>200000</v>
      </c>
      <c r="E382" s="126">
        <v>0</v>
      </c>
    </row>
    <row r="383" spans="1:5">
      <c r="A383" s="58" t="s">
        <v>549</v>
      </c>
      <c r="B383" s="126">
        <v>386612</v>
      </c>
      <c r="C383" s="126">
        <v>198536.1</v>
      </c>
      <c r="D383" s="126">
        <v>198536.1</v>
      </c>
      <c r="E383" s="126">
        <v>0</v>
      </c>
    </row>
    <row r="384" spans="1:5">
      <c r="A384" s="58" t="s">
        <v>448</v>
      </c>
      <c r="B384" s="126">
        <v>239182</v>
      </c>
      <c r="C384" s="126">
        <v>175515.84</v>
      </c>
      <c r="D384" s="126">
        <v>175515.84</v>
      </c>
      <c r="E384" s="126">
        <v>0</v>
      </c>
    </row>
    <row r="385" spans="1:5">
      <c r="A385" s="58" t="s">
        <v>497</v>
      </c>
      <c r="B385" s="126">
        <v>59861815</v>
      </c>
      <c r="C385" s="126">
        <v>172555.97</v>
      </c>
      <c r="D385" s="126">
        <v>172555.97</v>
      </c>
      <c r="E385" s="126">
        <v>0</v>
      </c>
    </row>
    <row r="386" spans="1:5">
      <c r="A386" s="58" t="s">
        <v>878</v>
      </c>
      <c r="B386" s="126">
        <v>171936.44</v>
      </c>
      <c r="C386" s="126">
        <v>171935.64</v>
      </c>
      <c r="D386" s="126">
        <v>171935.64</v>
      </c>
      <c r="E386" s="126">
        <v>0</v>
      </c>
    </row>
    <row r="387" spans="1:5">
      <c r="A387" s="58" t="s">
        <v>450</v>
      </c>
      <c r="B387" s="126">
        <v>150421</v>
      </c>
      <c r="C387" s="126">
        <v>150421</v>
      </c>
      <c r="D387" s="126">
        <v>150421</v>
      </c>
      <c r="E387" s="126">
        <v>0</v>
      </c>
    </row>
    <row r="388" spans="1:5">
      <c r="A388" s="58" t="s">
        <v>452</v>
      </c>
      <c r="B388" s="126">
        <v>134217</v>
      </c>
      <c r="C388" s="126">
        <v>134217</v>
      </c>
      <c r="D388" s="126">
        <v>134217</v>
      </c>
      <c r="E388" s="126">
        <v>0</v>
      </c>
    </row>
    <row r="389" spans="1:5">
      <c r="A389" s="58" t="s">
        <v>615</v>
      </c>
      <c r="B389" s="126">
        <v>300000</v>
      </c>
      <c r="C389" s="126">
        <v>130063.97</v>
      </c>
      <c r="D389" s="126">
        <v>130063.97</v>
      </c>
      <c r="E389" s="126">
        <v>0</v>
      </c>
    </row>
    <row r="390" spans="1:5">
      <c r="A390" s="58" t="s">
        <v>455</v>
      </c>
      <c r="B390" s="126">
        <v>124569</v>
      </c>
      <c r="C390" s="126">
        <v>124569</v>
      </c>
      <c r="D390" s="126">
        <v>124569</v>
      </c>
      <c r="E390" s="126">
        <v>0</v>
      </c>
    </row>
    <row r="391" spans="1:5">
      <c r="A391" s="58" t="s">
        <v>451</v>
      </c>
      <c r="B391" s="126">
        <v>104500</v>
      </c>
      <c r="C391" s="126">
        <v>104446.57</v>
      </c>
      <c r="D391" s="126">
        <v>104446.57</v>
      </c>
      <c r="E391" s="126">
        <v>0</v>
      </c>
    </row>
    <row r="392" spans="1:5">
      <c r="A392" s="58" t="s">
        <v>457</v>
      </c>
      <c r="B392" s="126">
        <v>100000</v>
      </c>
      <c r="C392" s="126">
        <v>100000</v>
      </c>
      <c r="D392" s="126">
        <v>100000</v>
      </c>
      <c r="E392" s="126">
        <v>0</v>
      </c>
    </row>
    <row r="393" spans="1:5">
      <c r="A393" s="58" t="s">
        <v>606</v>
      </c>
      <c r="B393" s="126">
        <v>100000</v>
      </c>
      <c r="C393" s="126">
        <v>100000</v>
      </c>
      <c r="D393" s="126">
        <v>100000</v>
      </c>
      <c r="E393" s="126">
        <v>0</v>
      </c>
    </row>
    <row r="394" spans="1:5">
      <c r="A394" s="58" t="s">
        <v>456</v>
      </c>
      <c r="B394" s="126">
        <v>84885</v>
      </c>
      <c r="C394" s="126">
        <v>84885</v>
      </c>
      <c r="D394" s="126">
        <v>84885</v>
      </c>
      <c r="E394" s="126">
        <v>0</v>
      </c>
    </row>
    <row r="395" spans="1:5">
      <c r="A395" s="58" t="s">
        <v>458</v>
      </c>
      <c r="B395" s="126">
        <v>74851</v>
      </c>
      <c r="C395" s="126">
        <v>74851</v>
      </c>
      <c r="D395" s="126">
        <v>74851</v>
      </c>
      <c r="E395" s="126">
        <v>0</v>
      </c>
    </row>
    <row r="396" spans="1:5">
      <c r="A396" s="58" t="s">
        <v>481</v>
      </c>
      <c r="B396" s="126">
        <v>70184</v>
      </c>
      <c r="C396" s="126">
        <v>70183.69</v>
      </c>
      <c r="D396" s="126">
        <v>70183.69</v>
      </c>
      <c r="E396" s="126">
        <v>0</v>
      </c>
    </row>
    <row r="397" spans="1:5">
      <c r="A397" s="58" t="s">
        <v>641</v>
      </c>
      <c r="B397" s="126">
        <v>70000</v>
      </c>
      <c r="C397" s="126">
        <v>70000</v>
      </c>
      <c r="D397" s="126">
        <v>70000</v>
      </c>
      <c r="E397" s="126">
        <v>0</v>
      </c>
    </row>
    <row r="398" spans="1:5">
      <c r="A398" s="58" t="s">
        <v>471</v>
      </c>
      <c r="B398" s="126">
        <v>53279</v>
      </c>
      <c r="C398" s="126">
        <v>53279</v>
      </c>
      <c r="D398" s="126">
        <v>53279</v>
      </c>
      <c r="E398" s="126">
        <v>0</v>
      </c>
    </row>
    <row r="399" spans="1:5">
      <c r="A399" s="58" t="s">
        <v>459</v>
      </c>
      <c r="B399" s="126">
        <v>52390</v>
      </c>
      <c r="C399" s="126">
        <v>52370.82</v>
      </c>
      <c r="D399" s="126">
        <v>52370.82</v>
      </c>
      <c r="E399" s="126">
        <v>0</v>
      </c>
    </row>
    <row r="400" spans="1:5">
      <c r="A400" s="58" t="s">
        <v>460</v>
      </c>
      <c r="B400" s="126">
        <v>51796</v>
      </c>
      <c r="C400" s="126">
        <v>50746.42</v>
      </c>
      <c r="D400" s="126">
        <v>50746.42</v>
      </c>
      <c r="E400" s="126">
        <v>0</v>
      </c>
    </row>
    <row r="401" spans="1:5">
      <c r="A401" s="58" t="s">
        <v>461</v>
      </c>
      <c r="B401" s="126">
        <v>49942</v>
      </c>
      <c r="C401" s="126">
        <v>49942</v>
      </c>
      <c r="D401" s="126">
        <v>49942</v>
      </c>
      <c r="E401" s="126">
        <v>0</v>
      </c>
    </row>
    <row r="402" spans="1:5">
      <c r="A402" s="58" t="s">
        <v>462</v>
      </c>
      <c r="B402" s="126">
        <v>49776</v>
      </c>
      <c r="C402" s="126">
        <v>49776</v>
      </c>
      <c r="D402" s="126">
        <v>0</v>
      </c>
      <c r="E402" s="126">
        <v>49776</v>
      </c>
    </row>
    <row r="403" spans="1:5">
      <c r="A403" s="58" t="s">
        <v>464</v>
      </c>
      <c r="B403" s="126">
        <v>48114</v>
      </c>
      <c r="C403" s="126">
        <v>48114</v>
      </c>
      <c r="D403" s="126">
        <v>48114</v>
      </c>
      <c r="E403" s="126">
        <v>0</v>
      </c>
    </row>
    <row r="404" spans="1:5">
      <c r="A404" s="58" t="s">
        <v>517</v>
      </c>
      <c r="B404" s="126">
        <v>123993</v>
      </c>
      <c r="C404" s="126">
        <v>45677.98</v>
      </c>
      <c r="D404" s="126">
        <v>45677.98</v>
      </c>
      <c r="E404" s="126">
        <v>0</v>
      </c>
    </row>
    <row r="405" spans="1:5">
      <c r="A405" s="58" t="s">
        <v>465</v>
      </c>
      <c r="B405" s="126">
        <v>52464</v>
      </c>
      <c r="C405" s="126">
        <v>42992.82</v>
      </c>
      <c r="D405" s="126">
        <v>42992.82</v>
      </c>
      <c r="E405" s="126">
        <v>0</v>
      </c>
    </row>
    <row r="406" spans="1:5">
      <c r="A406" s="58" t="s">
        <v>447</v>
      </c>
      <c r="B406" s="126">
        <v>108423</v>
      </c>
      <c r="C406" s="126">
        <v>36614.57</v>
      </c>
      <c r="D406" s="126">
        <v>36614.57</v>
      </c>
      <c r="E406" s="126">
        <v>0</v>
      </c>
    </row>
    <row r="407" spans="1:5">
      <c r="A407" s="58" t="s">
        <v>492</v>
      </c>
      <c r="B407" s="126">
        <v>21700</v>
      </c>
      <c r="C407" s="126">
        <v>21700</v>
      </c>
      <c r="D407" s="126">
        <v>21700</v>
      </c>
      <c r="E407" s="126">
        <v>0</v>
      </c>
    </row>
    <row r="408" spans="1:5">
      <c r="A408" s="58" t="s">
        <v>443</v>
      </c>
      <c r="B408" s="126">
        <v>200000</v>
      </c>
      <c r="C408" s="126">
        <v>18225.189999999999</v>
      </c>
      <c r="D408" s="126">
        <v>18225.189999999999</v>
      </c>
      <c r="E408" s="126">
        <v>0</v>
      </c>
    </row>
    <row r="409" spans="1:5">
      <c r="A409" s="58" t="s">
        <v>469</v>
      </c>
      <c r="B409" s="126">
        <v>20331</v>
      </c>
      <c r="C409" s="126">
        <v>14918.88</v>
      </c>
      <c r="D409" s="126">
        <v>14918.88</v>
      </c>
      <c r="E409" s="126">
        <v>0</v>
      </c>
    </row>
    <row r="410" spans="1:5">
      <c r="A410" s="58" t="s">
        <v>575</v>
      </c>
      <c r="B410" s="126">
        <v>96492.11</v>
      </c>
      <c r="C410" s="126">
        <v>13764.48</v>
      </c>
      <c r="D410" s="126">
        <v>13764.48</v>
      </c>
      <c r="E410" s="126">
        <v>0</v>
      </c>
    </row>
    <row r="411" spans="1:5">
      <c r="A411" s="58" t="s">
        <v>883</v>
      </c>
      <c r="B411" s="126">
        <v>522500</v>
      </c>
      <c r="C411" s="126">
        <v>12313.32</v>
      </c>
      <c r="D411" s="126">
        <v>3726.59</v>
      </c>
      <c r="E411" s="126">
        <v>8586.73</v>
      </c>
    </row>
    <row r="412" spans="1:5">
      <c r="A412" s="58" t="s">
        <v>472</v>
      </c>
      <c r="B412" s="126">
        <v>9550</v>
      </c>
      <c r="C412" s="126">
        <v>9550</v>
      </c>
      <c r="D412" s="126">
        <v>9550</v>
      </c>
      <c r="E412" s="126">
        <v>0</v>
      </c>
    </row>
    <row r="413" spans="1:5">
      <c r="A413" s="58" t="s">
        <v>582</v>
      </c>
      <c r="B413" s="126">
        <v>80000</v>
      </c>
      <c r="C413" s="126">
        <v>9109.4</v>
      </c>
      <c r="D413" s="126">
        <v>9109.4</v>
      </c>
      <c r="E413" s="126">
        <v>0</v>
      </c>
    </row>
    <row r="414" spans="1:5">
      <c r="A414" s="58" t="s">
        <v>512</v>
      </c>
      <c r="B414" s="126">
        <v>8280</v>
      </c>
      <c r="C414" s="126">
        <v>8280</v>
      </c>
      <c r="D414" s="126">
        <v>8280</v>
      </c>
      <c r="E414" s="126">
        <v>0</v>
      </c>
    </row>
    <row r="415" spans="1:5">
      <c r="A415" s="58" t="s">
        <v>310</v>
      </c>
      <c r="B415" s="126">
        <v>4895</v>
      </c>
      <c r="C415" s="126">
        <v>4895</v>
      </c>
      <c r="D415" s="126">
        <v>4895</v>
      </c>
      <c r="E415" s="126">
        <v>0</v>
      </c>
    </row>
    <row r="416" spans="1:5">
      <c r="A416" s="58" t="s">
        <v>470</v>
      </c>
      <c r="B416" s="126">
        <v>20291</v>
      </c>
      <c r="C416" s="126">
        <v>3214</v>
      </c>
      <c r="D416" s="126">
        <v>3214</v>
      </c>
      <c r="E416" s="126">
        <v>0</v>
      </c>
    </row>
    <row r="417" spans="1:7">
      <c r="A417" s="58" t="s">
        <v>473</v>
      </c>
      <c r="B417" s="126">
        <v>100000</v>
      </c>
      <c r="C417" s="126">
        <v>0</v>
      </c>
      <c r="D417" s="126">
        <v>0</v>
      </c>
      <c r="E417" s="126">
        <v>0</v>
      </c>
    </row>
    <row r="418" spans="1:7">
      <c r="A418" s="58" t="s">
        <v>474</v>
      </c>
      <c r="B418" s="126">
        <v>0</v>
      </c>
      <c r="C418" s="126">
        <v>0</v>
      </c>
      <c r="D418" s="126">
        <v>0</v>
      </c>
      <c r="E418" s="126">
        <v>0</v>
      </c>
    </row>
    <row r="419" spans="1:7">
      <c r="A419" s="58" t="s">
        <v>475</v>
      </c>
      <c r="B419" s="126">
        <v>10595</v>
      </c>
      <c r="C419" s="126">
        <v>0</v>
      </c>
      <c r="D419" s="126">
        <v>0</v>
      </c>
      <c r="E419" s="126">
        <v>0</v>
      </c>
    </row>
    <row r="420" spans="1:7">
      <c r="A420" s="58" t="s">
        <v>362</v>
      </c>
      <c r="B420" s="126">
        <v>0</v>
      </c>
      <c r="C420" s="126">
        <v>0</v>
      </c>
      <c r="D420" s="126">
        <v>0</v>
      </c>
      <c r="E420" s="126">
        <v>0</v>
      </c>
    </row>
    <row r="421" spans="1:7">
      <c r="A421" s="58" t="s">
        <v>261</v>
      </c>
      <c r="B421" s="126">
        <v>15000000</v>
      </c>
      <c r="C421" s="126">
        <v>0</v>
      </c>
      <c r="D421" s="126">
        <v>0</v>
      </c>
      <c r="E421" s="126">
        <v>0</v>
      </c>
    </row>
    <row r="422" spans="1:7">
      <c r="A422" s="58" t="s">
        <v>371</v>
      </c>
      <c r="B422" s="126">
        <v>1802687</v>
      </c>
      <c r="C422" s="126">
        <v>0</v>
      </c>
      <c r="D422" s="126">
        <v>0</v>
      </c>
      <c r="E422" s="126">
        <v>0</v>
      </c>
    </row>
    <row r="423" spans="1:7">
      <c r="A423" s="58" t="s">
        <v>477</v>
      </c>
      <c r="B423" s="126">
        <v>0</v>
      </c>
      <c r="C423" s="126">
        <v>0</v>
      </c>
      <c r="D423" s="126">
        <v>0</v>
      </c>
      <c r="E423" s="126">
        <v>0</v>
      </c>
    </row>
    <row r="424" spans="1:7">
      <c r="A424" s="58" t="s">
        <v>478</v>
      </c>
      <c r="B424" s="126">
        <v>70000</v>
      </c>
      <c r="C424" s="126">
        <v>0</v>
      </c>
      <c r="D424" s="126">
        <v>0</v>
      </c>
      <c r="E424" s="126">
        <v>0</v>
      </c>
    </row>
    <row r="425" spans="1:7">
      <c r="A425" s="58" t="s">
        <v>480</v>
      </c>
      <c r="B425" s="126">
        <v>105883</v>
      </c>
      <c r="C425" s="126">
        <v>0</v>
      </c>
      <c r="D425" s="126">
        <v>0</v>
      </c>
      <c r="E425" s="126">
        <v>0</v>
      </c>
    </row>
    <row r="426" spans="1:7">
      <c r="A426" s="58" t="s">
        <v>430</v>
      </c>
      <c r="B426" s="126">
        <v>70437</v>
      </c>
      <c r="C426" s="126">
        <v>0</v>
      </c>
      <c r="D426" s="126">
        <v>0</v>
      </c>
      <c r="E426" s="126">
        <v>0</v>
      </c>
    </row>
    <row r="427" spans="1:7">
      <c r="A427" s="58" t="s">
        <v>484</v>
      </c>
      <c r="B427" s="126">
        <v>0</v>
      </c>
      <c r="C427" s="126">
        <v>0</v>
      </c>
      <c r="D427" s="126">
        <v>0</v>
      </c>
      <c r="E427" s="126">
        <v>0</v>
      </c>
    </row>
    <row r="428" spans="1:7">
      <c r="A428" s="58" t="s">
        <v>485</v>
      </c>
      <c r="B428" s="126">
        <v>0</v>
      </c>
      <c r="C428" s="126">
        <v>0</v>
      </c>
      <c r="D428" s="126">
        <v>0</v>
      </c>
      <c r="E428" s="126">
        <v>0</v>
      </c>
    </row>
    <row r="429" spans="1:7">
      <c r="A429" s="58" t="s">
        <v>396</v>
      </c>
      <c r="B429" s="126">
        <v>0</v>
      </c>
      <c r="C429" s="126">
        <v>0</v>
      </c>
      <c r="D429" s="126">
        <v>0</v>
      </c>
      <c r="E429" s="126">
        <v>0</v>
      </c>
    </row>
    <row r="430" spans="1:7">
      <c r="A430" s="58" t="s">
        <v>300</v>
      </c>
      <c r="B430" s="126">
        <v>3000000</v>
      </c>
      <c r="C430" s="126">
        <v>0</v>
      </c>
      <c r="D430" s="126">
        <v>0</v>
      </c>
      <c r="E430" s="126">
        <v>0</v>
      </c>
    </row>
    <row r="431" spans="1:7">
      <c r="A431" s="58" t="s">
        <v>487</v>
      </c>
      <c r="B431" s="126">
        <v>0</v>
      </c>
      <c r="C431" s="126">
        <v>0</v>
      </c>
      <c r="D431" s="126">
        <v>0</v>
      </c>
      <c r="E431" s="126">
        <v>0</v>
      </c>
    </row>
    <row r="432" spans="1:7">
      <c r="A432" s="58" t="s">
        <v>488</v>
      </c>
      <c r="B432" s="126">
        <v>0</v>
      </c>
      <c r="C432" s="126">
        <v>0</v>
      </c>
      <c r="D432" s="126">
        <v>0</v>
      </c>
      <c r="E432" s="126">
        <v>0</v>
      </c>
      <c r="G432" s="56">
        <v>4285000000</v>
      </c>
    </row>
    <row r="433" spans="1:5">
      <c r="A433" s="58" t="s">
        <v>287</v>
      </c>
      <c r="B433" s="126">
        <v>0</v>
      </c>
      <c r="C433" s="126">
        <v>0</v>
      </c>
      <c r="D433" s="126">
        <v>0</v>
      </c>
      <c r="E433" s="126">
        <v>0</v>
      </c>
    </row>
    <row r="434" spans="1:5">
      <c r="A434" s="58" t="s">
        <v>308</v>
      </c>
      <c r="B434" s="126">
        <v>13800000</v>
      </c>
      <c r="C434" s="126">
        <v>0</v>
      </c>
      <c r="D434" s="126">
        <v>0</v>
      </c>
      <c r="E434" s="126">
        <v>0</v>
      </c>
    </row>
    <row r="435" spans="1:5">
      <c r="A435" s="58" t="s">
        <v>560</v>
      </c>
      <c r="B435" s="126">
        <v>50000000</v>
      </c>
      <c r="C435" s="126">
        <v>0</v>
      </c>
      <c r="D435" s="126">
        <v>0</v>
      </c>
      <c r="E435" s="126">
        <v>0</v>
      </c>
    </row>
    <row r="436" spans="1:5">
      <c r="A436" s="58" t="s">
        <v>489</v>
      </c>
      <c r="B436" s="126">
        <v>0</v>
      </c>
      <c r="C436" s="126">
        <v>0</v>
      </c>
      <c r="D436" s="126">
        <v>0</v>
      </c>
      <c r="E436" s="126">
        <v>0</v>
      </c>
    </row>
    <row r="437" spans="1:5">
      <c r="A437" s="58" t="s">
        <v>490</v>
      </c>
      <c r="B437" s="126">
        <v>4000000</v>
      </c>
      <c r="C437" s="126">
        <v>0</v>
      </c>
      <c r="D437" s="126">
        <v>0</v>
      </c>
      <c r="E437" s="126">
        <v>0</v>
      </c>
    </row>
    <row r="438" spans="1:5">
      <c r="A438" s="58" t="s">
        <v>165</v>
      </c>
      <c r="B438" s="126">
        <v>191300000</v>
      </c>
      <c r="C438" s="126">
        <v>0</v>
      </c>
      <c r="D438" s="126">
        <v>0</v>
      </c>
      <c r="E438" s="126">
        <v>0</v>
      </c>
    </row>
    <row r="439" spans="1:5">
      <c r="A439" s="58" t="s">
        <v>214</v>
      </c>
      <c r="B439" s="126">
        <v>0</v>
      </c>
      <c r="C439" s="126">
        <v>0</v>
      </c>
      <c r="D439" s="126">
        <v>0</v>
      </c>
      <c r="E439" s="126">
        <v>0</v>
      </c>
    </row>
    <row r="440" spans="1:5">
      <c r="A440" s="58" t="s">
        <v>491</v>
      </c>
      <c r="B440" s="126">
        <v>0</v>
      </c>
      <c r="C440" s="126">
        <v>0</v>
      </c>
      <c r="D440" s="126">
        <v>0</v>
      </c>
      <c r="E440" s="126">
        <v>0</v>
      </c>
    </row>
    <row r="441" spans="1:5">
      <c r="A441" s="58" t="s">
        <v>564</v>
      </c>
      <c r="B441" s="126">
        <v>2000000</v>
      </c>
      <c r="C441" s="126">
        <v>0</v>
      </c>
      <c r="D441" s="126">
        <v>0</v>
      </c>
      <c r="E441" s="126">
        <v>0</v>
      </c>
    </row>
    <row r="442" spans="1:5">
      <c r="A442" s="58" t="s">
        <v>368</v>
      </c>
      <c r="B442" s="126">
        <v>2000000</v>
      </c>
      <c r="C442" s="126">
        <v>0</v>
      </c>
      <c r="D442" s="126">
        <v>0</v>
      </c>
      <c r="E442" s="126">
        <v>0</v>
      </c>
    </row>
    <row r="443" spans="1:5">
      <c r="A443" s="58" t="s">
        <v>298</v>
      </c>
      <c r="B443" s="126">
        <v>11540000</v>
      </c>
      <c r="C443" s="126">
        <v>0</v>
      </c>
      <c r="D443" s="126">
        <v>0</v>
      </c>
      <c r="E443" s="126">
        <v>0</v>
      </c>
    </row>
    <row r="444" spans="1:5">
      <c r="A444" s="58" t="s">
        <v>205</v>
      </c>
      <c r="B444" s="126">
        <v>0</v>
      </c>
      <c r="C444" s="126">
        <v>0</v>
      </c>
      <c r="D444" s="126">
        <v>0</v>
      </c>
      <c r="E444" s="126">
        <v>0</v>
      </c>
    </row>
    <row r="445" spans="1:5">
      <c r="A445" s="58" t="s">
        <v>496</v>
      </c>
      <c r="B445" s="126">
        <v>3000000</v>
      </c>
      <c r="C445" s="126">
        <v>0</v>
      </c>
      <c r="D445" s="126">
        <v>0</v>
      </c>
      <c r="E445" s="126">
        <v>0</v>
      </c>
    </row>
    <row r="446" spans="1:5">
      <c r="A446" s="58" t="s">
        <v>569</v>
      </c>
      <c r="B446" s="126">
        <v>0</v>
      </c>
      <c r="C446" s="126">
        <v>0</v>
      </c>
      <c r="D446" s="126">
        <v>0</v>
      </c>
      <c r="E446" s="126">
        <v>0</v>
      </c>
    </row>
    <row r="447" spans="1:5">
      <c r="A447" s="58" t="s">
        <v>320</v>
      </c>
      <c r="B447" s="126">
        <v>6275000</v>
      </c>
      <c r="C447" s="126">
        <v>0</v>
      </c>
      <c r="D447" s="126">
        <v>0</v>
      </c>
      <c r="E447" s="126">
        <v>0</v>
      </c>
    </row>
    <row r="448" spans="1:5">
      <c r="A448" s="58" t="s">
        <v>108</v>
      </c>
      <c r="B448" s="126">
        <v>1460264000</v>
      </c>
      <c r="C448" s="126">
        <v>0</v>
      </c>
      <c r="D448" s="126">
        <v>0</v>
      </c>
      <c r="E448" s="126">
        <v>0</v>
      </c>
    </row>
    <row r="449" spans="1:5">
      <c r="A449" s="58" t="s">
        <v>431</v>
      </c>
      <c r="B449" s="126">
        <v>3860000</v>
      </c>
      <c r="C449" s="126">
        <v>0</v>
      </c>
      <c r="D449" s="126">
        <v>0</v>
      </c>
      <c r="E449" s="126">
        <v>0</v>
      </c>
    </row>
    <row r="450" spans="1:5">
      <c r="A450" s="58" t="s">
        <v>223</v>
      </c>
      <c r="B450" s="126">
        <v>30470957</v>
      </c>
      <c r="C450" s="126">
        <v>0</v>
      </c>
      <c r="D450" s="126">
        <v>0</v>
      </c>
      <c r="E450" s="126">
        <v>0</v>
      </c>
    </row>
    <row r="451" spans="1:5">
      <c r="A451" s="58" t="s">
        <v>502</v>
      </c>
      <c r="B451" s="126">
        <v>2351</v>
      </c>
      <c r="C451" s="126">
        <v>0</v>
      </c>
      <c r="D451" s="126">
        <v>0</v>
      </c>
      <c r="E451" s="126">
        <v>0</v>
      </c>
    </row>
    <row r="452" spans="1:5">
      <c r="A452" s="58" t="s">
        <v>206</v>
      </c>
      <c r="B452" s="126">
        <v>0</v>
      </c>
      <c r="C452" s="126">
        <v>0</v>
      </c>
      <c r="D452" s="126">
        <v>0</v>
      </c>
      <c r="E452" s="126">
        <v>0</v>
      </c>
    </row>
    <row r="453" spans="1:5">
      <c r="A453" s="58" t="s">
        <v>503</v>
      </c>
      <c r="B453" s="126">
        <v>0</v>
      </c>
      <c r="C453" s="126">
        <v>0</v>
      </c>
      <c r="D453" s="126">
        <v>0</v>
      </c>
      <c r="E453" s="126">
        <v>0</v>
      </c>
    </row>
    <row r="454" spans="1:5">
      <c r="A454" s="58" t="s">
        <v>468</v>
      </c>
      <c r="B454" s="126">
        <v>20000</v>
      </c>
      <c r="C454" s="126">
        <v>0</v>
      </c>
      <c r="D454" s="126">
        <v>0</v>
      </c>
      <c r="E454" s="126">
        <v>0</v>
      </c>
    </row>
    <row r="455" spans="1:5">
      <c r="A455" s="58" t="s">
        <v>441</v>
      </c>
      <c r="B455" s="126">
        <v>207000</v>
      </c>
      <c r="C455" s="126">
        <v>0</v>
      </c>
      <c r="D455" s="126">
        <v>0</v>
      </c>
      <c r="E455" s="126">
        <v>0</v>
      </c>
    </row>
    <row r="456" spans="1:5">
      <c r="A456" s="58" t="s">
        <v>243</v>
      </c>
      <c r="B456" s="126">
        <v>37700000</v>
      </c>
      <c r="C456" s="126">
        <v>0</v>
      </c>
      <c r="D456" s="126">
        <v>0</v>
      </c>
      <c r="E456" s="126">
        <v>0</v>
      </c>
    </row>
    <row r="457" spans="1:5">
      <c r="A457" s="58" t="s">
        <v>234</v>
      </c>
      <c r="B457" s="126">
        <v>24201444</v>
      </c>
      <c r="C457" s="126">
        <v>0</v>
      </c>
      <c r="D457" s="126">
        <v>0</v>
      </c>
      <c r="E457" s="126">
        <v>0</v>
      </c>
    </row>
    <row r="458" spans="1:5">
      <c r="A458" s="58" t="s">
        <v>383</v>
      </c>
      <c r="B458" s="126">
        <v>1600000</v>
      </c>
      <c r="C458" s="126">
        <v>0</v>
      </c>
      <c r="D458" s="126">
        <v>0</v>
      </c>
      <c r="E458" s="126">
        <v>0</v>
      </c>
    </row>
    <row r="459" spans="1:5">
      <c r="A459" s="58" t="s">
        <v>466</v>
      </c>
      <c r="B459" s="126">
        <v>38130</v>
      </c>
      <c r="C459" s="126">
        <v>0</v>
      </c>
      <c r="D459" s="126">
        <v>0</v>
      </c>
      <c r="E459" s="126">
        <v>0</v>
      </c>
    </row>
    <row r="460" spans="1:5">
      <c r="A460" s="58" t="s">
        <v>505</v>
      </c>
      <c r="B460" s="126">
        <v>305</v>
      </c>
      <c r="C460" s="126">
        <v>0</v>
      </c>
      <c r="D460" s="126">
        <v>0</v>
      </c>
      <c r="E460" s="126">
        <v>0</v>
      </c>
    </row>
    <row r="461" spans="1:5">
      <c r="A461" s="58" t="s">
        <v>442</v>
      </c>
      <c r="B461" s="126">
        <v>0</v>
      </c>
      <c r="C461" s="126">
        <v>0</v>
      </c>
      <c r="D461" s="126">
        <v>0</v>
      </c>
      <c r="E461" s="126">
        <v>0</v>
      </c>
    </row>
    <row r="462" spans="1:5">
      <c r="A462" s="58" t="s">
        <v>506</v>
      </c>
      <c r="B462" s="126">
        <v>40000</v>
      </c>
      <c r="C462" s="126">
        <v>0</v>
      </c>
      <c r="D462" s="126">
        <v>0</v>
      </c>
      <c r="E462" s="126">
        <v>0</v>
      </c>
    </row>
    <row r="463" spans="1:5">
      <c r="A463" s="58" t="s">
        <v>229</v>
      </c>
      <c r="B463" s="126">
        <v>24863030</v>
      </c>
      <c r="C463" s="126">
        <v>0</v>
      </c>
      <c r="D463" s="126">
        <v>0</v>
      </c>
      <c r="E463" s="126">
        <v>0</v>
      </c>
    </row>
    <row r="464" spans="1:5">
      <c r="A464" s="58" t="s">
        <v>215</v>
      </c>
      <c r="B464" s="126">
        <v>36151983</v>
      </c>
      <c r="C464" s="126">
        <v>0</v>
      </c>
      <c r="D464" s="126">
        <v>0</v>
      </c>
      <c r="E464" s="126">
        <v>0</v>
      </c>
    </row>
    <row r="465" spans="1:5">
      <c r="A465" s="58" t="s">
        <v>288</v>
      </c>
      <c r="B465" s="126">
        <v>0</v>
      </c>
      <c r="C465" s="126">
        <v>0</v>
      </c>
      <c r="D465" s="126">
        <v>0</v>
      </c>
      <c r="E465" s="126">
        <v>0</v>
      </c>
    </row>
    <row r="466" spans="1:5">
      <c r="A466" s="58" t="s">
        <v>339</v>
      </c>
      <c r="B466" s="126">
        <v>4118369</v>
      </c>
      <c r="C466" s="126">
        <v>0</v>
      </c>
      <c r="D466" s="126">
        <v>0</v>
      </c>
      <c r="E466" s="126">
        <v>0</v>
      </c>
    </row>
    <row r="467" spans="1:5">
      <c r="A467" s="58" t="s">
        <v>421</v>
      </c>
      <c r="B467" s="126">
        <v>500000</v>
      </c>
      <c r="C467" s="126">
        <v>0</v>
      </c>
      <c r="D467" s="126">
        <v>0</v>
      </c>
      <c r="E467" s="126">
        <v>0</v>
      </c>
    </row>
    <row r="468" spans="1:5">
      <c r="A468" s="58" t="s">
        <v>369</v>
      </c>
      <c r="B468" s="126">
        <v>2000000</v>
      </c>
      <c r="C468" s="126">
        <v>0</v>
      </c>
      <c r="D468" s="126">
        <v>0</v>
      </c>
      <c r="E468" s="126">
        <v>0</v>
      </c>
    </row>
    <row r="469" spans="1:5">
      <c r="A469" s="58" t="s">
        <v>510</v>
      </c>
      <c r="B469" s="126">
        <v>0</v>
      </c>
      <c r="C469" s="126">
        <v>0</v>
      </c>
      <c r="D469" s="126">
        <v>0</v>
      </c>
      <c r="E469" s="126">
        <v>0</v>
      </c>
    </row>
    <row r="470" spans="1:5">
      <c r="A470" s="58" t="s">
        <v>591</v>
      </c>
      <c r="B470" s="126">
        <v>0</v>
      </c>
      <c r="C470" s="126">
        <v>0</v>
      </c>
      <c r="D470" s="126">
        <v>0</v>
      </c>
      <c r="E470" s="126">
        <v>0</v>
      </c>
    </row>
    <row r="471" spans="1:5">
      <c r="A471" s="58" t="s">
        <v>593</v>
      </c>
      <c r="B471" s="126">
        <v>0</v>
      </c>
      <c r="C471" s="126">
        <v>0</v>
      </c>
      <c r="D471" s="126">
        <v>0</v>
      </c>
      <c r="E471" s="126">
        <v>0</v>
      </c>
    </row>
    <row r="472" spans="1:5">
      <c r="A472" s="58" t="s">
        <v>302</v>
      </c>
      <c r="B472" s="126">
        <v>8000000</v>
      </c>
      <c r="C472" s="126">
        <v>0</v>
      </c>
      <c r="D472" s="126">
        <v>0</v>
      </c>
      <c r="E472" s="126">
        <v>0</v>
      </c>
    </row>
    <row r="473" spans="1:5">
      <c r="A473" s="58" t="s">
        <v>511</v>
      </c>
      <c r="B473" s="126">
        <v>103022</v>
      </c>
      <c r="C473" s="126">
        <v>0</v>
      </c>
      <c r="D473" s="126">
        <v>0</v>
      </c>
      <c r="E473" s="126">
        <v>0</v>
      </c>
    </row>
    <row r="474" spans="1:5">
      <c r="A474" s="58" t="s">
        <v>514</v>
      </c>
      <c r="B474" s="126">
        <v>0</v>
      </c>
      <c r="C474" s="126">
        <v>0</v>
      </c>
      <c r="D474" s="126">
        <v>0</v>
      </c>
      <c r="E474" s="126">
        <v>0</v>
      </c>
    </row>
    <row r="475" spans="1:5">
      <c r="A475" s="58" t="s">
        <v>319</v>
      </c>
      <c r="B475" s="126">
        <v>0</v>
      </c>
      <c r="C475" s="126">
        <v>0</v>
      </c>
      <c r="D475" s="126">
        <v>0</v>
      </c>
      <c r="E475" s="126">
        <v>0</v>
      </c>
    </row>
    <row r="476" spans="1:5">
      <c r="A476" s="58" t="s">
        <v>784</v>
      </c>
      <c r="B476" s="126">
        <v>0</v>
      </c>
      <c r="C476" s="126">
        <v>0</v>
      </c>
      <c r="D476" s="126">
        <v>0</v>
      </c>
      <c r="E476" s="126">
        <v>0</v>
      </c>
    </row>
    <row r="477" spans="1:5">
      <c r="A477" s="58" t="s">
        <v>279</v>
      </c>
      <c r="B477" s="126">
        <v>0</v>
      </c>
      <c r="C477" s="126">
        <v>0</v>
      </c>
      <c r="D477" s="126">
        <v>0</v>
      </c>
      <c r="E477" s="126">
        <v>0</v>
      </c>
    </row>
    <row r="478" spans="1:5">
      <c r="A478" s="58" t="s">
        <v>625</v>
      </c>
      <c r="B478" s="126">
        <v>500000</v>
      </c>
      <c r="C478" s="126">
        <v>0</v>
      </c>
      <c r="D478" s="126">
        <v>0</v>
      </c>
      <c r="E478" s="126">
        <v>0</v>
      </c>
    </row>
    <row r="479" spans="1:5">
      <c r="A479" s="58" t="s">
        <v>322</v>
      </c>
      <c r="B479" s="126">
        <v>0</v>
      </c>
      <c r="C479" s="126">
        <v>0</v>
      </c>
      <c r="D479" s="126">
        <v>0</v>
      </c>
      <c r="E479" s="126">
        <v>0</v>
      </c>
    </row>
    <row r="480" spans="1:5">
      <c r="A480" s="58" t="s">
        <v>204</v>
      </c>
      <c r="B480" s="126">
        <v>49112507</v>
      </c>
      <c r="C480" s="126">
        <v>0</v>
      </c>
      <c r="D480" s="126">
        <v>0</v>
      </c>
      <c r="E480" s="126">
        <v>0</v>
      </c>
    </row>
    <row r="481" spans="1:7">
      <c r="A481" s="58" t="s">
        <v>515</v>
      </c>
      <c r="B481" s="126">
        <v>928718926</v>
      </c>
      <c r="C481" s="126">
        <v>0</v>
      </c>
      <c r="D481" s="126">
        <v>0</v>
      </c>
      <c r="E481" s="126">
        <v>0</v>
      </c>
      <c r="G481" s="56">
        <v>1076768926</v>
      </c>
    </row>
    <row r="482" spans="1:7">
      <c r="A482" s="58" t="s">
        <v>167</v>
      </c>
      <c r="B482" s="126">
        <v>0</v>
      </c>
      <c r="C482" s="126">
        <v>0</v>
      </c>
      <c r="D482" s="126">
        <v>0</v>
      </c>
      <c r="E482" s="126">
        <v>0</v>
      </c>
    </row>
    <row r="483" spans="1:7">
      <c r="A483" s="58" t="s">
        <v>245</v>
      </c>
      <c r="B483" s="126">
        <v>0</v>
      </c>
      <c r="C483" s="126">
        <v>0</v>
      </c>
      <c r="D483" s="126">
        <v>0</v>
      </c>
      <c r="E483" s="126">
        <v>0</v>
      </c>
    </row>
    <row r="484" spans="1:7">
      <c r="A484" s="58" t="s">
        <v>422</v>
      </c>
      <c r="B484" s="126">
        <v>1300000</v>
      </c>
      <c r="C484" s="126">
        <v>0</v>
      </c>
      <c r="D484" s="126">
        <v>0</v>
      </c>
      <c r="E484" s="126">
        <v>0</v>
      </c>
    </row>
    <row r="485" spans="1:7">
      <c r="A485" s="58" t="s">
        <v>516</v>
      </c>
      <c r="B485" s="126">
        <v>22601</v>
      </c>
      <c r="C485" s="126">
        <v>0</v>
      </c>
      <c r="D485" s="126">
        <v>0</v>
      </c>
      <c r="E485" s="126">
        <v>0</v>
      </c>
    </row>
    <row r="486" spans="1:7">
      <c r="A486" s="58" t="s">
        <v>427</v>
      </c>
      <c r="B486" s="126">
        <v>0</v>
      </c>
      <c r="C486" s="126">
        <v>0</v>
      </c>
      <c r="D486" s="126">
        <v>0</v>
      </c>
      <c r="E486" s="126">
        <v>0</v>
      </c>
    </row>
    <row r="487" spans="1:7">
      <c r="A487" s="58" t="s">
        <v>347</v>
      </c>
      <c r="B487" s="126">
        <v>1874020</v>
      </c>
      <c r="C487" s="126">
        <v>0</v>
      </c>
      <c r="D487" s="126">
        <v>0</v>
      </c>
      <c r="E487" s="126">
        <v>0</v>
      </c>
    </row>
    <row r="488" spans="1:7">
      <c r="A488" s="58" t="s">
        <v>425</v>
      </c>
      <c r="B488" s="126">
        <v>496214</v>
      </c>
      <c r="C488" s="126">
        <v>0</v>
      </c>
      <c r="D488" s="126">
        <v>0</v>
      </c>
      <c r="E488" s="126">
        <v>0</v>
      </c>
    </row>
    <row r="489" spans="1:7">
      <c r="A489" s="58" t="s">
        <v>409</v>
      </c>
      <c r="B489" s="126">
        <v>520000</v>
      </c>
      <c r="C489" s="126">
        <v>0</v>
      </c>
      <c r="D489" s="126">
        <v>0</v>
      </c>
      <c r="E489" s="126">
        <v>0</v>
      </c>
    </row>
    <row r="490" spans="1:7">
      <c r="A490" s="58" t="s">
        <v>884</v>
      </c>
      <c r="B490" s="126">
        <v>3000000</v>
      </c>
      <c r="C490" s="126">
        <v>0</v>
      </c>
      <c r="D490" s="126">
        <v>0</v>
      </c>
      <c r="E490" s="126">
        <v>0</v>
      </c>
    </row>
    <row r="491" spans="1:7">
      <c r="A491" s="111" t="s">
        <v>467</v>
      </c>
      <c r="B491" s="129">
        <v>0</v>
      </c>
      <c r="C491" s="129">
        <v>0</v>
      </c>
      <c r="D491" s="129">
        <v>0</v>
      </c>
      <c r="E491" s="129">
        <v>0</v>
      </c>
    </row>
  </sheetData>
  <sortState ref="A2:E491">
    <sortCondition descending="1" ref="C2:C491"/>
  </sortState>
  <hyperlinks>
    <hyperlink ref="A3" r:id="rId1"/>
    <hyperlink ref="A9" r:id="rId2"/>
    <hyperlink ref="A17" r:id="rId3"/>
    <hyperlink ref="A19"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31</vt:i4>
      </vt:variant>
    </vt:vector>
  </HeadingPairs>
  <TitlesOfParts>
    <vt:vector size="31" baseType="lpstr">
      <vt:lpstr>Uscite2008-2020</vt:lpstr>
      <vt:lpstr>Varizioni_bilancio</vt:lpstr>
      <vt:lpstr>equilibrio_corrente_capitale</vt:lpstr>
      <vt:lpstr>Impegni_spesa_Missioni</vt:lpstr>
      <vt:lpstr>ciclo_annuale_U</vt:lpstr>
      <vt:lpstr>impegni</vt:lpstr>
      <vt:lpstr>indicatori_U</vt:lpstr>
      <vt:lpstr>trasferimenti_AP_ministeri</vt:lpstr>
      <vt:lpstr>trasf_correnti_AP_2019</vt:lpstr>
      <vt:lpstr>trasf_correnti_AP_2020</vt:lpstr>
      <vt:lpstr>trasf_correnti_AP_2021</vt:lpstr>
      <vt:lpstr>trasf_capitale_AP_2019</vt:lpstr>
      <vt:lpstr>trasf_capitale_AP_2020</vt:lpstr>
      <vt:lpstr>Residui_passivi</vt:lpstr>
      <vt:lpstr>Residui passivi2020</vt:lpstr>
      <vt:lpstr>fondo sviluppo coesione</vt:lpstr>
      <vt:lpstr>interessi_conti tesoreria</vt:lpstr>
      <vt:lpstr>saldi_totale</vt:lpstr>
      <vt:lpstr>saldi_finali</vt:lpstr>
      <vt:lpstr>tabella_saldi</vt:lpstr>
      <vt:lpstr>Entrate2011-2020</vt:lpstr>
      <vt:lpstr>accertamenti</vt:lpstr>
      <vt:lpstr>incassi</vt:lpstr>
      <vt:lpstr>indicatori_E</vt:lpstr>
      <vt:lpstr>ciclo_annuale_E</vt:lpstr>
      <vt:lpstr>Residui_attivi</vt:lpstr>
      <vt:lpstr>riaccertamento_residui_tit_cat</vt:lpstr>
      <vt:lpstr>riaccertamento_residui_capitolo</vt:lpstr>
      <vt:lpstr>sanzioni_risc_impostedirette</vt:lpstr>
      <vt:lpstr>sanzioni_risc_imposteindirette</vt:lpstr>
      <vt:lpstr>Imposta_valore_aggiunto</vt:lpstr>
    </vt:vector>
  </TitlesOfParts>
  <Company>Senato della Repubblica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 Mostacci</dc:creator>
  <cp:lastModifiedBy>franco</cp:lastModifiedBy>
  <dcterms:created xsi:type="dcterms:W3CDTF">2019-03-18T09:58:52Z</dcterms:created>
  <dcterms:modified xsi:type="dcterms:W3CDTF">2021-08-01T09:48:46Z</dcterms:modified>
</cp:coreProperties>
</file>