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style8.xml" ContentType="application/vnd.ms-office.chart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harts/style6.xml" ContentType="application/vnd.ms-office.chartsty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style4.xml" ContentType="application/vnd.ms-office.chartstyle+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style2.xml" ContentType="application/vnd.ms-office.chartstyle+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olors6.xml" ContentType="application/vnd.ms-office.chartcolorstyle+xml"/>
  <Override PartName="/xl/charts/colors7.xml" ContentType="application/vnd.ms-office.chartcolorstyle+xml"/>
  <Override PartName="/xl/worksheets/sheet1.xml" ContentType="application/vnd.openxmlformats-officedocument.spreadsheetml.worksheet+xml"/>
  <Override PartName="/xl/calcChain.xml" ContentType="application/vnd.openxmlformats-officedocument.spreadsheetml.calcChain+xml"/>
  <Override PartName="/xl/charts/colors4.xml" ContentType="application/vnd.ms-office.chartcolorstyle+xml"/>
  <Override PartName="/xl/charts/colors5.xml" ContentType="application/vnd.ms-office.chartcolorstyle+xml"/>
  <Override PartName="/xl/worksheets/sheet19.xml" ContentType="application/vnd.openxmlformats-officedocument.spreadsheetml.worksheet+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olors1.xml" ContentType="application/vnd.ms-office.chartcolorsty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charts/style7.xml" ContentType="application/vnd.ms-office.chartsty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Default Extension="emf" ContentType="image/x-emf"/>
  <Override PartName="/xl/charts/style5.xml" ContentType="application/vnd.ms-office.chartsty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olors8.xml" ContentType="application/vnd.ms-office.chartcolor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00" firstSheet="14" activeTab="15"/>
  </bookViews>
  <sheets>
    <sheet name="Uscite2008-2018" sheetId="12" r:id="rId1"/>
    <sheet name="ciclo_annuale_U" sheetId="20" r:id="rId2"/>
    <sheet name="impegni" sheetId="14" r:id="rId3"/>
    <sheet name="indicatori_U" sheetId="5" r:id="rId4"/>
    <sheet name="trasferimenti_AP_ministeri" sheetId="16" r:id="rId5"/>
    <sheet name="Residui_passivi" sheetId="21" r:id="rId6"/>
    <sheet name="Residui passivi2018" sheetId="18" r:id="rId7"/>
    <sheet name="fondo sviluppo coesione" sheetId="19" r:id="rId8"/>
    <sheet name="trasf_correnti_AP_2018" sheetId="13" r:id="rId9"/>
    <sheet name="trasf_correnti_ap_2019" sheetId="17" r:id="rId10"/>
    <sheet name="equilibrio_corrente_capitale" sheetId="23" r:id="rId11"/>
    <sheet name="interessi_conti tesoreria" sheetId="24" r:id="rId12"/>
    <sheet name="saldi_totale" sheetId="25" r:id="rId13"/>
    <sheet name="saldi_finali" sheetId="26" r:id="rId14"/>
    <sheet name="tabella_saldi" sheetId="27" r:id="rId15"/>
    <sheet name="Entrate2011-2018" sheetId="1" r:id="rId16"/>
    <sheet name="accertamenti" sheetId="2" r:id="rId17"/>
    <sheet name="incassi" sheetId="3" r:id="rId18"/>
    <sheet name="indicatori_E" sheetId="15" r:id="rId19"/>
    <sheet name="ciclo_annuale_E" sheetId="22" r:id="rId20"/>
    <sheet name="Residui_attivi" sheetId="6" r:id="rId21"/>
    <sheet name="riaccertamento_residui_tit_cat" sheetId="8" r:id="rId22"/>
    <sheet name="riaccertamento_residui_capitolo" sheetId="9" r:id="rId23"/>
    <sheet name="sanzioni_risc_impostedirette" sheetId="7" r:id="rId24"/>
    <sheet name="sanzioni_risc_imposteindirette" sheetId="11" r:id="rId25"/>
    <sheet name="Imposta_valore_aggiunto" sheetId="10" r:id="rId26"/>
  </sheets>
  <definedNames>
    <definedName name="_xlnm._FilterDatabase" localSheetId="8" hidden="1">trasf_correnti_AP_2018!$A$1:$A$500</definedName>
  </definedNames>
  <calcPr calcId="125725"/>
</workbook>
</file>

<file path=xl/calcChain.xml><?xml version="1.0" encoding="utf-8"?>
<calcChain xmlns="http://schemas.openxmlformats.org/spreadsheetml/2006/main">
  <c r="C10" i="27"/>
  <c r="D10"/>
  <c r="E10"/>
  <c r="F10"/>
  <c r="G10"/>
  <c r="H10"/>
  <c r="C11"/>
  <c r="D11"/>
  <c r="E11"/>
  <c r="F11"/>
  <c r="G11"/>
  <c r="H11"/>
  <c r="C12"/>
  <c r="D12"/>
  <c r="E12"/>
  <c r="F12"/>
  <c r="G12"/>
  <c r="H12"/>
  <c r="B11"/>
  <c r="B12"/>
  <c r="B10"/>
  <c r="D8"/>
  <c r="F7"/>
  <c r="E7"/>
  <c r="D7"/>
  <c r="C7"/>
  <c r="B7"/>
  <c r="F6"/>
  <c r="G6" s="1"/>
  <c r="C6"/>
  <c r="C8" s="1"/>
  <c r="D6"/>
  <c r="E6"/>
  <c r="E8" s="1"/>
  <c r="B6"/>
  <c r="B8" s="1"/>
  <c r="C4"/>
  <c r="F3"/>
  <c r="H3" s="1"/>
  <c r="E3"/>
  <c r="D3"/>
  <c r="C3"/>
  <c r="B3"/>
  <c r="F2"/>
  <c r="E2"/>
  <c r="E4" s="1"/>
  <c r="D2"/>
  <c r="D4" s="1"/>
  <c r="C2"/>
  <c r="B2"/>
  <c r="B4" s="1"/>
  <c r="C3" i="26"/>
  <c r="B3"/>
  <c r="C4"/>
  <c r="B4"/>
  <c r="C5"/>
  <c r="B5"/>
  <c r="C6"/>
  <c r="B6"/>
  <c r="C7"/>
  <c r="B7"/>
  <c r="C8"/>
  <c r="B8"/>
  <c r="C9"/>
  <c r="B9"/>
  <c r="C10"/>
  <c r="B10"/>
  <c r="L71" i="1"/>
  <c r="K71"/>
  <c r="J71"/>
  <c r="I71"/>
  <c r="L191"/>
  <c r="K191"/>
  <c r="J191"/>
  <c r="I191"/>
  <c r="L167"/>
  <c r="K167"/>
  <c r="J167"/>
  <c r="I167"/>
  <c r="E167"/>
  <c r="L143"/>
  <c r="K143"/>
  <c r="J143"/>
  <c r="I143"/>
  <c r="L119"/>
  <c r="K119"/>
  <c r="J119"/>
  <c r="I119"/>
  <c r="J95"/>
  <c r="K95"/>
  <c r="L95"/>
  <c r="I95"/>
  <c r="J47"/>
  <c r="K47"/>
  <c r="L47"/>
  <c r="I47"/>
  <c r="J23"/>
  <c r="K23"/>
  <c r="L23"/>
  <c r="I23"/>
  <c r="F3" i="26"/>
  <c r="F4"/>
  <c r="F5"/>
  <c r="F6"/>
  <c r="F7"/>
  <c r="F8"/>
  <c r="F9"/>
  <c r="F10"/>
  <c r="K215" i="12"/>
  <c r="K188"/>
  <c r="K161"/>
  <c r="K134"/>
  <c r="K107"/>
  <c r="K80"/>
  <c r="K53"/>
  <c r="K26"/>
  <c r="F4" i="27" l="1"/>
  <c r="H2"/>
  <c r="H4" s="1"/>
  <c r="G2"/>
  <c r="F8"/>
  <c r="H7"/>
  <c r="D7" i="26"/>
  <c r="H6" i="27"/>
  <c r="G7"/>
  <c r="G8" s="1"/>
  <c r="G3"/>
  <c r="D3" i="26"/>
  <c r="D4"/>
  <c r="D8"/>
  <c r="D6"/>
  <c r="D10"/>
  <c r="D5"/>
  <c r="D9"/>
  <c r="H8" i="27" l="1"/>
  <c r="G4"/>
  <c r="G3" i="26"/>
  <c r="H3" s="1"/>
  <c r="G4"/>
  <c r="H4" s="1"/>
  <c r="G5"/>
  <c r="H5" s="1"/>
  <c r="G6"/>
  <c r="H6" s="1"/>
  <c r="G7"/>
  <c r="H7" s="1"/>
  <c r="G8"/>
  <c r="H8" s="1"/>
  <c r="G9"/>
  <c r="H9" s="1"/>
  <c r="G10"/>
  <c r="H10" s="1"/>
  <c r="E10"/>
  <c r="E9"/>
  <c r="E8"/>
  <c r="E7"/>
  <c r="E6"/>
  <c r="E5"/>
  <c r="E4"/>
  <c r="E3"/>
  <c r="T10" i="10"/>
  <c r="S10"/>
  <c r="R10"/>
  <c r="Q10"/>
  <c r="P10"/>
  <c r="O10"/>
  <c r="N10"/>
  <c r="M10"/>
  <c r="T9"/>
  <c r="S9"/>
  <c r="R9"/>
  <c r="Q9"/>
  <c r="P9"/>
  <c r="O9"/>
  <c r="N9"/>
  <c r="M9"/>
  <c r="L6" i="26" l="1"/>
  <c r="L10"/>
  <c r="J8"/>
  <c r="K10"/>
  <c r="L4"/>
  <c r="J7"/>
  <c r="K8"/>
  <c r="J5"/>
  <c r="J10"/>
  <c r="K7"/>
  <c r="K4"/>
  <c r="L9"/>
  <c r="L3"/>
  <c r="L5"/>
  <c r="L7"/>
  <c r="L8"/>
  <c r="K9"/>
  <c r="J6"/>
  <c r="K5"/>
  <c r="J9"/>
  <c r="K6"/>
  <c r="J4"/>
  <c r="J3"/>
  <c r="K3"/>
  <c r="K9" i="10"/>
  <c r="T8"/>
  <c r="S8"/>
  <c r="R8"/>
  <c r="Q8"/>
  <c r="P8"/>
  <c r="O8"/>
  <c r="N8"/>
  <c r="M8"/>
  <c r="K8"/>
  <c r="T7"/>
  <c r="S7"/>
  <c r="R7"/>
  <c r="Q7"/>
  <c r="P7"/>
  <c r="O7"/>
  <c r="N7"/>
  <c r="M7"/>
  <c r="K7"/>
  <c r="T6"/>
  <c r="S6"/>
  <c r="R6"/>
  <c r="Q6"/>
  <c r="P6"/>
  <c r="O6"/>
  <c r="N6"/>
  <c r="M6"/>
  <c r="K6"/>
  <c r="T5"/>
  <c r="S5"/>
  <c r="R5"/>
  <c r="Q5"/>
  <c r="P5"/>
  <c r="O5"/>
  <c r="N5"/>
  <c r="M5"/>
  <c r="K5"/>
  <c r="T4"/>
  <c r="S4"/>
  <c r="R4"/>
  <c r="Q4"/>
  <c r="P4"/>
  <c r="O4"/>
  <c r="N4"/>
  <c r="M4"/>
  <c r="K4"/>
  <c r="T3"/>
  <c r="S3"/>
  <c r="R3"/>
  <c r="Q3"/>
  <c r="P3"/>
  <c r="O3"/>
  <c r="N3"/>
  <c r="M3"/>
  <c r="K3"/>
  <c r="T10" i="11" l="1"/>
  <c r="S10"/>
  <c r="R10"/>
  <c r="Q10"/>
  <c r="P10"/>
  <c r="O10"/>
  <c r="N10"/>
  <c r="M10"/>
  <c r="T9"/>
  <c r="S9"/>
  <c r="R9"/>
  <c r="Q9"/>
  <c r="P9"/>
  <c r="O9"/>
  <c r="N9"/>
  <c r="M9"/>
  <c r="T8"/>
  <c r="S8"/>
  <c r="R8"/>
  <c r="Q8"/>
  <c r="P8"/>
  <c r="O8"/>
  <c r="N8"/>
  <c r="M8"/>
  <c r="T7"/>
  <c r="S7"/>
  <c r="R7"/>
  <c r="Q7"/>
  <c r="P7"/>
  <c r="O7"/>
  <c r="N7"/>
  <c r="M7"/>
  <c r="T6"/>
  <c r="S6"/>
  <c r="R6"/>
  <c r="Q6"/>
  <c r="P6"/>
  <c r="O6"/>
  <c r="N6"/>
  <c r="M6"/>
  <c r="T5"/>
  <c r="S5"/>
  <c r="R5"/>
  <c r="Q5"/>
  <c r="P5"/>
  <c r="O5"/>
  <c r="N5"/>
  <c r="M5"/>
  <c r="T4"/>
  <c r="S4"/>
  <c r="R4"/>
  <c r="Q4"/>
  <c r="P4"/>
  <c r="O4"/>
  <c r="N4"/>
  <c r="M4"/>
  <c r="T3"/>
  <c r="S3"/>
  <c r="R3"/>
  <c r="Q3"/>
  <c r="P3"/>
  <c r="O3"/>
  <c r="N3"/>
  <c r="M3"/>
  <c r="T10" i="7"/>
  <c r="S10"/>
  <c r="R10"/>
  <c r="Q10"/>
  <c r="P10"/>
  <c r="O10"/>
  <c r="N10"/>
  <c r="M10"/>
  <c r="T9"/>
  <c r="S9"/>
  <c r="R9"/>
  <c r="Q9"/>
  <c r="P9"/>
  <c r="O9"/>
  <c r="N9"/>
  <c r="M9"/>
  <c r="T8"/>
  <c r="S8"/>
  <c r="R8"/>
  <c r="Q8"/>
  <c r="P8"/>
  <c r="O8"/>
  <c r="N8"/>
  <c r="M8"/>
  <c r="T7"/>
  <c r="S7"/>
  <c r="R7"/>
  <c r="Q7"/>
  <c r="P7"/>
  <c r="O7"/>
  <c r="N7"/>
  <c r="M7"/>
  <c r="T6"/>
  <c r="S6"/>
  <c r="R6"/>
  <c r="Q6"/>
  <c r="P6"/>
  <c r="O6"/>
  <c r="N6"/>
  <c r="M6"/>
  <c r="T5"/>
  <c r="S5"/>
  <c r="R5"/>
  <c r="Q5"/>
  <c r="P5"/>
  <c r="O5"/>
  <c r="N5"/>
  <c r="M5"/>
  <c r="T4"/>
  <c r="S4"/>
  <c r="R4"/>
  <c r="Q4"/>
  <c r="P4"/>
  <c r="O4"/>
  <c r="N4"/>
  <c r="M4"/>
  <c r="T3"/>
  <c r="S3"/>
  <c r="R3"/>
  <c r="Q3"/>
  <c r="P3"/>
  <c r="O3"/>
  <c r="N3"/>
  <c r="M3"/>
  <c r="J22" i="8" l="1"/>
  <c r="H22"/>
  <c r="G22"/>
  <c r="F22"/>
  <c r="E22"/>
  <c r="D22"/>
  <c r="C22" l="1"/>
  <c r="B22"/>
  <c r="J21"/>
  <c r="J20"/>
  <c r="J19"/>
  <c r="J18"/>
  <c r="J17"/>
  <c r="J16"/>
  <c r="J15"/>
  <c r="J14"/>
  <c r="J13"/>
  <c r="J12"/>
  <c r="J11"/>
  <c r="J10"/>
  <c r="J9"/>
  <c r="J8"/>
  <c r="J7"/>
  <c r="J6"/>
  <c r="J5"/>
  <c r="J4"/>
  <c r="J3"/>
  <c r="J2"/>
  <c r="J20" i="6"/>
  <c r="H20" s="1"/>
  <c r="F20"/>
  <c r="J19"/>
  <c r="H19" s="1"/>
  <c r="F19"/>
  <c r="J18"/>
  <c r="H18" s="1"/>
  <c r="F18"/>
  <c r="J17"/>
  <c r="H17"/>
  <c r="F17"/>
  <c r="J16"/>
  <c r="H16" s="1"/>
  <c r="F16"/>
  <c r="J15"/>
  <c r="H15" s="1"/>
  <c r="F15"/>
  <c r="J14"/>
  <c r="H14"/>
  <c r="F14"/>
  <c r="J13"/>
  <c r="H13" s="1"/>
  <c r="F13"/>
  <c r="J12"/>
  <c r="H12" s="1"/>
  <c r="F12" l="1"/>
  <c r="D12" s="1"/>
  <c r="B12" s="1"/>
  <c r="J11"/>
  <c r="H11" s="1"/>
  <c r="F11" l="1"/>
  <c r="D11" s="1"/>
  <c r="B11" s="1"/>
  <c r="J10"/>
  <c r="H10" s="1"/>
  <c r="F10" l="1"/>
  <c r="D10" s="1"/>
  <c r="B10" s="1"/>
  <c r="J9"/>
  <c r="H9" s="1"/>
  <c r="F9" l="1"/>
  <c r="D9" s="1"/>
  <c r="B9" s="1"/>
  <c r="J8"/>
  <c r="H8" s="1"/>
  <c r="F8" l="1"/>
  <c r="D8" s="1"/>
  <c r="B8" s="1"/>
  <c r="J7"/>
  <c r="H7" s="1"/>
  <c r="F7"/>
  <c r="D7" s="1"/>
  <c r="B7" s="1"/>
  <c r="J6"/>
  <c r="H6" s="1"/>
  <c r="F6"/>
  <c r="D6" s="1"/>
  <c r="B6" s="1"/>
  <c r="J5"/>
  <c r="H5" s="1"/>
  <c r="F5" l="1"/>
  <c r="D5" s="1"/>
  <c r="B5" s="1"/>
  <c r="J4"/>
  <c r="H4" s="1"/>
  <c r="F4" l="1"/>
  <c r="D4" s="1"/>
  <c r="B4" s="1"/>
  <c r="J3"/>
  <c r="H3" s="1"/>
  <c r="F3" l="1"/>
  <c r="D3" s="1"/>
  <c r="B3"/>
  <c r="J2" l="1"/>
  <c r="H2" s="1"/>
  <c r="F2" s="1"/>
  <c r="D2"/>
  <c r="Q10" i="22" l="1"/>
  <c r="P10"/>
  <c r="O10"/>
  <c r="K10"/>
  <c r="Q9"/>
  <c r="P9"/>
  <c r="O9"/>
  <c r="K9"/>
  <c r="Q8"/>
  <c r="P8"/>
  <c r="O8"/>
  <c r="K8"/>
  <c r="Q7"/>
  <c r="P7"/>
  <c r="O7"/>
  <c r="K7"/>
  <c r="Q6"/>
  <c r="P6"/>
  <c r="O6"/>
  <c r="K6"/>
  <c r="Q5"/>
  <c r="P5"/>
  <c r="O5"/>
  <c r="K5"/>
  <c r="Q4"/>
  <c r="P4"/>
  <c r="O4"/>
  <c r="K4"/>
  <c r="Q3"/>
  <c r="P3"/>
  <c r="O3"/>
  <c r="K3"/>
  <c r="I13" i="15"/>
  <c r="H13" s="1"/>
  <c r="G13" s="1"/>
  <c r="F13" s="1"/>
  <c r="E13" s="1"/>
  <c r="D13" s="1"/>
  <c r="C13" s="1"/>
  <c r="B13" s="1"/>
  <c r="I12" l="1"/>
  <c r="H12"/>
  <c r="G12"/>
  <c r="F12"/>
  <c r="E12"/>
  <c r="D12"/>
  <c r="C12"/>
  <c r="B12"/>
  <c r="I11"/>
  <c r="H11" s="1"/>
  <c r="G11" s="1"/>
  <c r="F11" s="1"/>
  <c r="E11" s="1"/>
  <c r="D11" s="1"/>
  <c r="C11" s="1"/>
  <c r="B11" s="1"/>
  <c r="I10"/>
  <c r="H10" s="1"/>
  <c r="G10" s="1"/>
  <c r="F10" s="1"/>
  <c r="E10" s="1"/>
  <c r="D10" s="1"/>
  <c r="C10" s="1"/>
  <c r="B10" s="1"/>
  <c r="I9"/>
  <c r="H9" s="1"/>
  <c r="G9" s="1"/>
  <c r="F9" s="1"/>
  <c r="E9" s="1"/>
  <c r="D9" s="1"/>
  <c r="C9" s="1"/>
  <c r="B9" s="1"/>
  <c r="I7"/>
  <c r="H7" s="1"/>
  <c r="G7" s="1"/>
  <c r="F7" s="1"/>
  <c r="E7" s="1"/>
  <c r="D7" s="1"/>
  <c r="C7"/>
  <c r="B7" s="1"/>
  <c r="I6"/>
  <c r="H6"/>
  <c r="G6"/>
  <c r="F6"/>
  <c r="E6"/>
  <c r="D6"/>
  <c r="C6"/>
  <c r="B6"/>
  <c r="I5"/>
  <c r="H5" s="1"/>
  <c r="G5" s="1"/>
  <c r="F5" s="1"/>
  <c r="E5" s="1"/>
  <c r="D5" s="1"/>
  <c r="C5" s="1"/>
  <c r="B5" s="1"/>
  <c r="I4"/>
  <c r="H4" s="1"/>
  <c r="G4" s="1"/>
  <c r="F4" s="1"/>
  <c r="E4" s="1"/>
  <c r="D4" s="1"/>
  <c r="C4" s="1"/>
  <c r="B4" s="1"/>
  <c r="I3"/>
  <c r="H3" s="1"/>
  <c r="G3" s="1"/>
  <c r="F3" s="1"/>
  <c r="E3" s="1"/>
  <c r="D3" s="1"/>
  <c r="C3" s="1"/>
  <c r="B3" s="1"/>
  <c r="I5" i="3" l="1"/>
  <c r="H5"/>
  <c r="G5"/>
  <c r="F5"/>
  <c r="E5"/>
  <c r="D5"/>
  <c r="C5"/>
  <c r="B5"/>
  <c r="I4"/>
  <c r="H4"/>
  <c r="G4"/>
  <c r="F4"/>
  <c r="E4"/>
  <c r="D4"/>
  <c r="C4"/>
  <c r="B4"/>
  <c r="I3"/>
  <c r="H3"/>
  <c r="G3"/>
  <c r="F3"/>
  <c r="E3"/>
  <c r="D3"/>
  <c r="C3"/>
  <c r="B3"/>
  <c r="I2"/>
  <c r="H2"/>
  <c r="H6" s="1"/>
  <c r="H13" s="1"/>
  <c r="G2"/>
  <c r="F2"/>
  <c r="E2"/>
  <c r="D2"/>
  <c r="D6" s="1"/>
  <c r="D13" s="1"/>
  <c r="C2"/>
  <c r="B2"/>
  <c r="I20" i="2"/>
  <c r="H20" s="1"/>
  <c r="G20" s="1"/>
  <c r="F20" s="1"/>
  <c r="E20" s="1"/>
  <c r="D20"/>
  <c r="C20" s="1"/>
  <c r="I19"/>
  <c r="H19"/>
  <c r="G19"/>
  <c r="F19"/>
  <c r="E19"/>
  <c r="D19"/>
  <c r="C19"/>
  <c r="I18"/>
  <c r="H18"/>
  <c r="G18"/>
  <c r="F18"/>
  <c r="E18"/>
  <c r="D18"/>
  <c r="C18"/>
  <c r="I17"/>
  <c r="H17"/>
  <c r="G17"/>
  <c r="F17"/>
  <c r="E17"/>
  <c r="D17"/>
  <c r="C17"/>
  <c r="I16"/>
  <c r="H16"/>
  <c r="G16"/>
  <c r="F16"/>
  <c r="E16"/>
  <c r="D16"/>
  <c r="C16"/>
  <c r="I13"/>
  <c r="B6" i="3" l="1"/>
  <c r="B13" s="1"/>
  <c r="F6"/>
  <c r="F13" s="1"/>
  <c r="E6"/>
  <c r="E13" s="1"/>
  <c r="I6"/>
  <c r="I13" s="1"/>
  <c r="D10"/>
  <c r="H10"/>
  <c r="D11"/>
  <c r="H11"/>
  <c r="D12"/>
  <c r="H12"/>
  <c r="C6"/>
  <c r="C13" s="1"/>
  <c r="G6"/>
  <c r="G13" s="1"/>
  <c r="H13" i="2"/>
  <c r="G13"/>
  <c r="F13"/>
  <c r="E13"/>
  <c r="D13"/>
  <c r="C13"/>
  <c r="B13" s="1"/>
  <c r="I12"/>
  <c r="H12"/>
  <c r="G12"/>
  <c r="F12"/>
  <c r="E12"/>
  <c r="D12"/>
  <c r="C12"/>
  <c r="B12"/>
  <c r="I11"/>
  <c r="H11"/>
  <c r="G11"/>
  <c r="F11"/>
  <c r="E11"/>
  <c r="D11"/>
  <c r="C11"/>
  <c r="B11"/>
  <c r="I10"/>
  <c r="H10"/>
  <c r="G10"/>
  <c r="F10"/>
  <c r="E10"/>
  <c r="D10"/>
  <c r="C10"/>
  <c r="B10"/>
  <c r="I9"/>
  <c r="H9"/>
  <c r="G9"/>
  <c r="F9"/>
  <c r="E9"/>
  <c r="D9"/>
  <c r="C9"/>
  <c r="B9"/>
  <c r="I6"/>
  <c r="H6"/>
  <c r="G6"/>
  <c r="F6"/>
  <c r="E6"/>
  <c r="D6"/>
  <c r="C6"/>
  <c r="B6"/>
  <c r="Q5"/>
  <c r="P5"/>
  <c r="O5"/>
  <c r="N5"/>
  <c r="M5"/>
  <c r="L5"/>
  <c r="K5"/>
  <c r="J5"/>
  <c r="J19" s="1"/>
  <c r="Q4"/>
  <c r="P4"/>
  <c r="O4"/>
  <c r="N4"/>
  <c r="M4"/>
  <c r="L4"/>
  <c r="K4"/>
  <c r="J4"/>
  <c r="Q3"/>
  <c r="P3"/>
  <c r="O3"/>
  <c r="N3"/>
  <c r="M3"/>
  <c r="L3"/>
  <c r="K3"/>
  <c r="J3"/>
  <c r="J17" s="1"/>
  <c r="Q2"/>
  <c r="Q6" s="1"/>
  <c r="Q13" s="1"/>
  <c r="P2"/>
  <c r="O2"/>
  <c r="N2"/>
  <c r="M2"/>
  <c r="L2"/>
  <c r="K2"/>
  <c r="J2"/>
  <c r="J16" s="1"/>
  <c r="G192" i="1"/>
  <c r="F192"/>
  <c r="G191" s="1"/>
  <c r="F191" s="1"/>
  <c r="E191"/>
  <c r="D191"/>
  <c r="C191"/>
  <c r="B191"/>
  <c r="G190"/>
  <c r="F190"/>
  <c r="G189"/>
  <c r="F189"/>
  <c r="G188"/>
  <c r="F188"/>
  <c r="G187"/>
  <c r="F187"/>
  <c r="G186"/>
  <c r="F186"/>
  <c r="G185"/>
  <c r="F185"/>
  <c r="G184"/>
  <c r="F184"/>
  <c r="G183"/>
  <c r="F183"/>
  <c r="G182"/>
  <c r="F182"/>
  <c r="G181"/>
  <c r="F181"/>
  <c r="G180"/>
  <c r="F180"/>
  <c r="G179"/>
  <c r="F179"/>
  <c r="G178"/>
  <c r="F178"/>
  <c r="G177"/>
  <c r="F177"/>
  <c r="G176"/>
  <c r="F176"/>
  <c r="G175"/>
  <c r="F175"/>
  <c r="G174"/>
  <c r="F174"/>
  <c r="G173"/>
  <c r="F173"/>
  <c r="G172"/>
  <c r="F172"/>
  <c r="G171"/>
  <c r="F171"/>
  <c r="H168"/>
  <c r="G168"/>
  <c r="F168"/>
  <c r="H167"/>
  <c r="G167" s="1"/>
  <c r="F167" s="1"/>
  <c r="D167"/>
  <c r="C167"/>
  <c r="B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4"/>
  <c r="G144"/>
  <c r="F144"/>
  <c r="H143"/>
  <c r="G143" s="1"/>
  <c r="F143" s="1"/>
  <c r="E143"/>
  <c r="D143"/>
  <c r="C143"/>
  <c r="B143"/>
  <c r="H142"/>
  <c r="G142"/>
  <c r="F142"/>
  <c r="H141"/>
  <c r="G141"/>
  <c r="F141"/>
  <c r="H140"/>
  <c r="G140"/>
  <c r="F140"/>
  <c r="H139"/>
  <c r="G139"/>
  <c r="F139"/>
  <c r="H138"/>
  <c r="G138"/>
  <c r="F138"/>
  <c r="H137"/>
  <c r="G137"/>
  <c r="F137"/>
  <c r="H136"/>
  <c r="G136"/>
  <c r="F136"/>
  <c r="H135"/>
  <c r="G135"/>
  <c r="F135"/>
  <c r="H134"/>
  <c r="G134"/>
  <c r="F134"/>
  <c r="H133"/>
  <c r="G133"/>
  <c r="F133"/>
  <c r="H132"/>
  <c r="G132"/>
  <c r="F132"/>
  <c r="H131"/>
  <c r="G131"/>
  <c r="F131"/>
  <c r="H130"/>
  <c r="G130"/>
  <c r="F130"/>
  <c r="H129"/>
  <c r="G129"/>
  <c r="F129"/>
  <c r="H128"/>
  <c r="G128"/>
  <c r="F128"/>
  <c r="H127"/>
  <c r="G127"/>
  <c r="F127"/>
  <c r="H126"/>
  <c r="G126"/>
  <c r="F126"/>
  <c r="H125"/>
  <c r="G125"/>
  <c r="F125"/>
  <c r="H124"/>
  <c r="G124"/>
  <c r="F124"/>
  <c r="H123"/>
  <c r="G123"/>
  <c r="F123"/>
  <c r="H120"/>
  <c r="G120"/>
  <c r="F120"/>
  <c r="H119"/>
  <c r="G119" s="1"/>
  <c r="F119" s="1"/>
  <c r="E119"/>
  <c r="D119"/>
  <c r="C119"/>
  <c r="B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6"/>
  <c r="G96"/>
  <c r="F96"/>
  <c r="H95"/>
  <c r="G95" s="1"/>
  <c r="F95" s="1"/>
  <c r="E95"/>
  <c r="D95"/>
  <c r="C95"/>
  <c r="B95"/>
  <c r="H94"/>
  <c r="G94"/>
  <c r="F94"/>
  <c r="H93"/>
  <c r="G93"/>
  <c r="F93"/>
  <c r="H92"/>
  <c r="G92"/>
  <c r="F92"/>
  <c r="H91"/>
  <c r="G91"/>
  <c r="F91"/>
  <c r="H90"/>
  <c r="G90"/>
  <c r="F90"/>
  <c r="H89"/>
  <c r="G89"/>
  <c r="F89"/>
  <c r="H88"/>
  <c r="G88"/>
  <c r="F88"/>
  <c r="H87"/>
  <c r="G87"/>
  <c r="F87"/>
  <c r="H86"/>
  <c r="G86"/>
  <c r="F86"/>
  <c r="H85"/>
  <c r="G85"/>
  <c r="F85"/>
  <c r="H84"/>
  <c r="G84"/>
  <c r="F84"/>
  <c r="H83"/>
  <c r="G83"/>
  <c r="F83"/>
  <c r="H82"/>
  <c r="G82"/>
  <c r="F82"/>
  <c r="H81"/>
  <c r="G81"/>
  <c r="F81"/>
  <c r="H80"/>
  <c r="G80"/>
  <c r="F80"/>
  <c r="H79"/>
  <c r="G79"/>
  <c r="F79"/>
  <c r="H78"/>
  <c r="G78"/>
  <c r="F78"/>
  <c r="H77"/>
  <c r="G77"/>
  <c r="F77"/>
  <c r="H76"/>
  <c r="G76"/>
  <c r="F76"/>
  <c r="H75"/>
  <c r="G75"/>
  <c r="F75"/>
  <c r="H72"/>
  <c r="G72"/>
  <c r="F72"/>
  <c r="H71"/>
  <c r="G71" s="1"/>
  <c r="F71" s="1"/>
  <c r="E71"/>
  <c r="D71"/>
  <c r="C71"/>
  <c r="B71"/>
  <c r="H70"/>
  <c r="G70"/>
  <c r="F70"/>
  <c r="H69"/>
  <c r="G69"/>
  <c r="F69"/>
  <c r="H68"/>
  <c r="G68"/>
  <c r="F68"/>
  <c r="H67"/>
  <c r="G67"/>
  <c r="F67"/>
  <c r="H66"/>
  <c r="G66"/>
  <c r="F66"/>
  <c r="H65"/>
  <c r="G65"/>
  <c r="F65"/>
  <c r="H64"/>
  <c r="G64"/>
  <c r="F64"/>
  <c r="H63"/>
  <c r="G63"/>
  <c r="F63"/>
  <c r="H62"/>
  <c r="G62"/>
  <c r="F62"/>
  <c r="H61"/>
  <c r="G61"/>
  <c r="F61"/>
  <c r="H60"/>
  <c r="G60"/>
  <c r="F60"/>
  <c r="H59"/>
  <c r="G59"/>
  <c r="F59"/>
  <c r="H58"/>
  <c r="G58"/>
  <c r="F58"/>
  <c r="H57"/>
  <c r="G57"/>
  <c r="F57"/>
  <c r="H56"/>
  <c r="G56"/>
  <c r="F56"/>
  <c r="H55"/>
  <c r="G55"/>
  <c r="F55"/>
  <c r="H54"/>
  <c r="G54"/>
  <c r="F54"/>
  <c r="H53"/>
  <c r="G53"/>
  <c r="F53"/>
  <c r="H52"/>
  <c r="G52"/>
  <c r="F52"/>
  <c r="H51"/>
  <c r="G51"/>
  <c r="F51"/>
  <c r="H48"/>
  <c r="G48"/>
  <c r="F48"/>
  <c r="H47"/>
  <c r="G47"/>
  <c r="F47" s="1"/>
  <c r="E47"/>
  <c r="D47"/>
  <c r="C47"/>
  <c r="B47"/>
  <c r="H46"/>
  <c r="G46"/>
  <c r="F46"/>
  <c r="H45"/>
  <c r="G45"/>
  <c r="F45"/>
  <c r="H44"/>
  <c r="G44"/>
  <c r="F44"/>
  <c r="H43"/>
  <c r="G43"/>
  <c r="F43"/>
  <c r="H42"/>
  <c r="G42"/>
  <c r="F42"/>
  <c r="H41"/>
  <c r="G41"/>
  <c r="F41"/>
  <c r="H40"/>
  <c r="G40"/>
  <c r="F40"/>
  <c r="H39"/>
  <c r="G39"/>
  <c r="F39"/>
  <c r="H38"/>
  <c r="G38"/>
  <c r="F38"/>
  <c r="H37"/>
  <c r="G37"/>
  <c r="F37"/>
  <c r="H36"/>
  <c r="G36"/>
  <c r="F36"/>
  <c r="H35"/>
  <c r="G35"/>
  <c r="F35"/>
  <c r="H34"/>
  <c r="G34"/>
  <c r="F34"/>
  <c r="H33"/>
  <c r="G33"/>
  <c r="F33"/>
  <c r="H32"/>
  <c r="G32"/>
  <c r="F32"/>
  <c r="H31"/>
  <c r="G31"/>
  <c r="F31"/>
  <c r="H30"/>
  <c r="G30"/>
  <c r="F30"/>
  <c r="H29"/>
  <c r="G29"/>
  <c r="F29"/>
  <c r="H28"/>
  <c r="G28"/>
  <c r="F28"/>
  <c r="H27"/>
  <c r="G27"/>
  <c r="F27"/>
  <c r="H24"/>
  <c r="G24"/>
  <c r="F24"/>
  <c r="H23"/>
  <c r="G23"/>
  <c r="F23"/>
  <c r="E23"/>
  <c r="D23"/>
  <c r="C23"/>
  <c r="B23"/>
  <c r="H22"/>
  <c r="G22"/>
  <c r="F22"/>
  <c r="H21"/>
  <c r="G21"/>
  <c r="F21"/>
  <c r="H20"/>
  <c r="G20"/>
  <c r="F20"/>
  <c r="H19"/>
  <c r="G19"/>
  <c r="F19"/>
  <c r="H18"/>
  <c r="G18"/>
  <c r="F18"/>
  <c r="H17"/>
  <c r="G17"/>
  <c r="F17"/>
  <c r="H16"/>
  <c r="G16"/>
  <c r="F16"/>
  <c r="H15"/>
  <c r="G15"/>
  <c r="F15"/>
  <c r="H14"/>
  <c r="G14"/>
  <c r="F14"/>
  <c r="H13"/>
  <c r="G13"/>
  <c r="F13"/>
  <c r="H12"/>
  <c r="G12"/>
  <c r="F12"/>
  <c r="H11"/>
  <c r="G11"/>
  <c r="F11"/>
  <c r="H10"/>
  <c r="G10"/>
  <c r="F10"/>
  <c r="H9"/>
  <c r="G9"/>
  <c r="F9"/>
  <c r="H8"/>
  <c r="G8"/>
  <c r="F8"/>
  <c r="H7"/>
  <c r="G7"/>
  <c r="F7"/>
  <c r="H6"/>
  <c r="G6"/>
  <c r="F6"/>
  <c r="H5"/>
  <c r="G5"/>
  <c r="F5"/>
  <c r="H4"/>
  <c r="G4"/>
  <c r="F4"/>
  <c r="H3"/>
  <c r="G3"/>
  <c r="F3"/>
  <c r="G12" i="3" l="1"/>
  <c r="M16" i="2"/>
  <c r="M17"/>
  <c r="M19"/>
  <c r="C9" i="3"/>
  <c r="K16" i="2"/>
  <c r="O16"/>
  <c r="K17"/>
  <c r="O17"/>
  <c r="K18"/>
  <c r="J18" s="1"/>
  <c r="K19"/>
  <c r="O19"/>
  <c r="N19" s="1"/>
  <c r="C12" i="3"/>
  <c r="Q10" i="2"/>
  <c r="Q11"/>
  <c r="Q12"/>
  <c r="R16"/>
  <c r="Q16" s="1"/>
  <c r="P16"/>
  <c r="P17"/>
  <c r="R17"/>
  <c r="Q17" s="1"/>
  <c r="P18"/>
  <c r="O18" s="1"/>
  <c r="N18" s="1"/>
  <c r="M18" s="1"/>
  <c r="R18"/>
  <c r="Q18" s="1"/>
  <c r="R19"/>
  <c r="Q19" s="1"/>
  <c r="P19"/>
  <c r="L16"/>
  <c r="L17"/>
  <c r="L18"/>
  <c r="L19"/>
  <c r="L6"/>
  <c r="L11" s="1"/>
  <c r="P6"/>
  <c r="P11" s="1"/>
  <c r="O11" s="1"/>
  <c r="E10" i="3"/>
  <c r="B11"/>
  <c r="B9"/>
  <c r="K6" i="2"/>
  <c r="K11" s="1"/>
  <c r="O6"/>
  <c r="O12" s="1"/>
  <c r="G9" i="3"/>
  <c r="I10"/>
  <c r="F11"/>
  <c r="F9"/>
  <c r="N16" i="2"/>
  <c r="N17"/>
  <c r="J6"/>
  <c r="J11" s="1"/>
  <c r="N6"/>
  <c r="N10" s="1"/>
  <c r="C11" i="3"/>
  <c r="C10"/>
  <c r="E11"/>
  <c r="E9"/>
  <c r="D9" s="1"/>
  <c r="B12"/>
  <c r="I11" s="1"/>
  <c r="B10"/>
  <c r="M6" i="2"/>
  <c r="M11" s="1"/>
  <c r="Q9"/>
  <c r="G11" i="3"/>
  <c r="G10"/>
  <c r="I12"/>
  <c r="I9"/>
  <c r="H9" s="1"/>
  <c r="F12"/>
  <c r="E12" s="1"/>
  <c r="F10"/>
  <c r="H10" i="25"/>
  <c r="G10"/>
  <c r="J10" s="1"/>
  <c r="F10"/>
  <c r="E10"/>
  <c r="D10"/>
  <c r="C10"/>
  <c r="B10"/>
  <c r="H9"/>
  <c r="G9"/>
  <c r="J9" s="1"/>
  <c r="F9"/>
  <c r="K9" s="1"/>
  <c r="E9"/>
  <c r="D9"/>
  <c r="C9"/>
  <c r="B9"/>
  <c r="H8"/>
  <c r="G8"/>
  <c r="F8"/>
  <c r="E8"/>
  <c r="D8"/>
  <c r="C8"/>
  <c r="B8"/>
  <c r="H7"/>
  <c r="G7"/>
  <c r="J7" s="1"/>
  <c r="F7"/>
  <c r="E7"/>
  <c r="D7"/>
  <c r="C7"/>
  <c r="B7"/>
  <c r="H6"/>
  <c r="G6"/>
  <c r="J6" s="1"/>
  <c r="F6"/>
  <c r="E6"/>
  <c r="D6"/>
  <c r="C6"/>
  <c r="B6"/>
  <c r="H5"/>
  <c r="G5"/>
  <c r="F5"/>
  <c r="K5" s="1"/>
  <c r="E5"/>
  <c r="D5"/>
  <c r="C5"/>
  <c r="B5"/>
  <c r="H4"/>
  <c r="G4"/>
  <c r="F4"/>
  <c r="K4" s="1"/>
  <c r="E4"/>
  <c r="D4"/>
  <c r="C4"/>
  <c r="B4"/>
  <c r="H3"/>
  <c r="G3"/>
  <c r="F3"/>
  <c r="E3"/>
  <c r="D3"/>
  <c r="C3"/>
  <c r="B3"/>
  <c r="C12" i="24"/>
  <c r="C11"/>
  <c r="C10"/>
  <c r="C9"/>
  <c r="C8"/>
  <c r="C7"/>
  <c r="C6"/>
  <c r="C5"/>
  <c r="C4"/>
  <c r="C3"/>
  <c r="C2"/>
  <c r="I26" i="23"/>
  <c r="H26"/>
  <c r="G26"/>
  <c r="F26"/>
  <c r="E26"/>
  <c r="D26"/>
  <c r="C26"/>
  <c r="B26"/>
  <c r="I25"/>
  <c r="H25"/>
  <c r="G25"/>
  <c r="F25"/>
  <c r="E25"/>
  <c r="D25"/>
  <c r="P12" i="2" l="1"/>
  <c r="O10"/>
  <c r="O9"/>
  <c r="K9"/>
  <c r="J10"/>
  <c r="J9"/>
  <c r="N13"/>
  <c r="N20"/>
  <c r="L13"/>
  <c r="L20"/>
  <c r="P13"/>
  <c r="P20"/>
  <c r="R20"/>
  <c r="Q20" s="1"/>
  <c r="M10"/>
  <c r="J3" i="25"/>
  <c r="K6"/>
  <c r="K10"/>
  <c r="J12" i="2"/>
  <c r="M13"/>
  <c r="M20"/>
  <c r="K20"/>
  <c r="K13"/>
  <c r="J13"/>
  <c r="J20"/>
  <c r="O20"/>
  <c r="O13"/>
  <c r="K3" i="25"/>
  <c r="J4"/>
  <c r="K7"/>
  <c r="J8"/>
  <c r="N9" i="2"/>
  <c r="L10"/>
  <c r="L9"/>
  <c r="N11"/>
  <c r="J5" i="25"/>
  <c r="I6"/>
  <c r="K8"/>
  <c r="L12" i="2"/>
  <c r="K12" s="1"/>
  <c r="M9"/>
  <c r="M12"/>
  <c r="K10"/>
  <c r="P10"/>
  <c r="P9"/>
  <c r="N12"/>
  <c r="I10" i="25"/>
  <c r="I5"/>
  <c r="I9"/>
  <c r="I3"/>
  <c r="I7"/>
  <c r="I4"/>
  <c r="I8"/>
  <c r="C25" i="23"/>
  <c r="B25"/>
  <c r="I24" s="1"/>
  <c r="H24" s="1"/>
  <c r="G24" s="1"/>
  <c r="F24" s="1"/>
  <c r="E24" s="1"/>
  <c r="D24" s="1"/>
  <c r="C24" s="1"/>
  <c r="B24" s="1"/>
  <c r="I23" s="1"/>
  <c r="H23" s="1"/>
  <c r="G23" s="1"/>
  <c r="F23" s="1"/>
  <c r="E23" s="1"/>
  <c r="D23" s="1"/>
  <c r="C23" s="1"/>
  <c r="B23" s="1"/>
  <c r="Y21"/>
  <c r="X21"/>
  <c r="W21"/>
  <c r="V21"/>
  <c r="U21"/>
  <c r="T21"/>
  <c r="S21"/>
  <c r="R21"/>
  <c r="Q21"/>
  <c r="P21"/>
  <c r="O21"/>
  <c r="N21"/>
  <c r="M21"/>
  <c r="L21"/>
  <c r="K21"/>
  <c r="J21"/>
  <c r="I21"/>
  <c r="H21"/>
  <c r="G21"/>
  <c r="F21"/>
  <c r="E21"/>
  <c r="D21"/>
  <c r="C21"/>
  <c r="B21"/>
  <c r="H35" i="13"/>
  <c r="H34"/>
  <c r="H33"/>
  <c r="H32"/>
  <c r="H31"/>
  <c r="H30"/>
  <c r="H29"/>
  <c r="H28"/>
  <c r="H27"/>
  <c r="H26"/>
  <c r="H25"/>
  <c r="H24"/>
  <c r="H23"/>
  <c r="H22"/>
  <c r="H21"/>
  <c r="H20"/>
  <c r="H19"/>
  <c r="H18"/>
  <c r="H17"/>
  <c r="H16"/>
  <c r="H15"/>
  <c r="H14"/>
  <c r="H13"/>
  <c r="H12"/>
  <c r="H11"/>
  <c r="H10"/>
  <c r="H9"/>
  <c r="H8"/>
  <c r="H7"/>
  <c r="H6"/>
  <c r="H5"/>
  <c r="H4" l="1"/>
  <c r="H3"/>
  <c r="L26" i="18"/>
  <c r="J26"/>
  <c r="I18" l="1"/>
  <c r="G12" i="21" s="1"/>
  <c r="F12" s="1"/>
  <c r="D12"/>
  <c r="F11"/>
  <c r="D11"/>
  <c r="F10"/>
  <c r="D10"/>
  <c r="F9" s="1"/>
  <c r="D9"/>
  <c r="F8" s="1"/>
  <c r="D8"/>
  <c r="F7"/>
  <c r="D7"/>
  <c r="F6"/>
  <c r="D6"/>
  <c r="F5" s="1"/>
  <c r="D5"/>
  <c r="D4"/>
  <c r="D3"/>
  <c r="D2" l="1"/>
  <c r="K15" i="16"/>
  <c r="K14"/>
  <c r="K13"/>
  <c r="K12"/>
  <c r="K11"/>
  <c r="K10"/>
  <c r="K9"/>
  <c r="K8"/>
  <c r="K7"/>
  <c r="K6"/>
  <c r="K5"/>
  <c r="K4"/>
  <c r="K3" l="1"/>
  <c r="K2"/>
  <c r="I11" i="5" s="1"/>
  <c r="H11" s="1"/>
  <c r="G11" s="1"/>
  <c r="F11" s="1"/>
  <c r="E11" s="1"/>
  <c r="D11" s="1"/>
  <c r="C11" s="1"/>
  <c r="B11" s="1"/>
  <c r="I10" s="1"/>
  <c r="H10" s="1"/>
  <c r="G10" s="1"/>
  <c r="F10" s="1"/>
  <c r="E10" s="1"/>
  <c r="D10" s="1"/>
  <c r="C10" s="1"/>
  <c r="B10" s="1"/>
  <c r="I9" s="1"/>
  <c r="H9" s="1"/>
  <c r="G9" s="1"/>
  <c r="F9" s="1"/>
  <c r="E9" s="1"/>
  <c r="D9" s="1"/>
  <c r="C9" s="1"/>
  <c r="B9" s="1"/>
  <c r="I8" s="1"/>
  <c r="H8" s="1"/>
  <c r="G8" s="1"/>
  <c r="F8" s="1"/>
  <c r="E8" s="1"/>
  <c r="D8" s="1"/>
  <c r="C8" s="1"/>
  <c r="B8" s="1"/>
  <c r="I6" s="1"/>
  <c r="H6" s="1"/>
  <c r="G6" s="1"/>
  <c r="F6" s="1"/>
  <c r="E6" s="1"/>
  <c r="D6" s="1"/>
  <c r="C6" s="1"/>
  <c r="B6" s="1"/>
  <c r="I5" s="1"/>
  <c r="H5" s="1"/>
  <c r="G5" s="1"/>
  <c r="F5" s="1"/>
  <c r="E5" s="1"/>
  <c r="D5" s="1"/>
  <c r="C5" s="1"/>
  <c r="B5" s="1"/>
  <c r="I4" s="1"/>
  <c r="H4" s="1"/>
  <c r="G4" s="1"/>
  <c r="F4" s="1"/>
  <c r="E4" s="1"/>
  <c r="D4" s="1"/>
  <c r="C4" s="1"/>
  <c r="B4" s="1"/>
  <c r="I3" s="1"/>
  <c r="H3" s="1"/>
  <c r="G3" s="1"/>
  <c r="F3" s="1"/>
  <c r="E3" s="1"/>
  <c r="D3" s="1"/>
  <c r="C3" s="1"/>
  <c r="B3" s="1"/>
  <c r="F17" i="14"/>
  <c r="E17"/>
  <c r="D17"/>
  <c r="C17"/>
  <c r="F16" l="1"/>
  <c r="E16"/>
  <c r="D16"/>
  <c r="C16"/>
  <c r="F15"/>
  <c r="E15"/>
  <c r="D15"/>
  <c r="C15"/>
  <c r="F14"/>
  <c r="E14"/>
  <c r="D14"/>
  <c r="C14"/>
  <c r="F11"/>
  <c r="E11"/>
  <c r="D11"/>
  <c r="C11" s="1"/>
  <c r="B11"/>
  <c r="F10" l="1"/>
  <c r="E10"/>
  <c r="D10"/>
  <c r="C10"/>
  <c r="B10"/>
  <c r="F9"/>
  <c r="E9"/>
  <c r="D9"/>
  <c r="C9"/>
  <c r="B9"/>
  <c r="F8"/>
  <c r="E8"/>
  <c r="D8" s="1"/>
  <c r="C8"/>
  <c r="B8"/>
  <c r="F5" l="1"/>
  <c r="E5"/>
  <c r="D5"/>
  <c r="C5"/>
  <c r="B5"/>
  <c r="Q4" l="1"/>
  <c r="P4"/>
  <c r="O4"/>
  <c r="N4"/>
  <c r="M4"/>
  <c r="M16" s="1"/>
  <c r="L4"/>
  <c r="K4"/>
  <c r="K16" s="1"/>
  <c r="J4"/>
  <c r="I4"/>
  <c r="H4"/>
  <c r="G4"/>
  <c r="Q3"/>
  <c r="P3"/>
  <c r="O3"/>
  <c r="N3"/>
  <c r="N15" s="1"/>
  <c r="M3"/>
  <c r="L3"/>
  <c r="K3"/>
  <c r="J3"/>
  <c r="I3"/>
  <c r="H3"/>
  <c r="H15" s="1"/>
  <c r="G15" s="1"/>
  <c r="G3"/>
  <c r="Q2"/>
  <c r="P2"/>
  <c r="O2"/>
  <c r="N2"/>
  <c r="M2"/>
  <c r="L2"/>
  <c r="K2"/>
  <c r="J2"/>
  <c r="I2"/>
  <c r="H2"/>
  <c r="G2"/>
  <c r="G14" l="1"/>
  <c r="G8"/>
  <c r="G5"/>
  <c r="G17" s="1"/>
  <c r="L15"/>
  <c r="P15"/>
  <c r="I16"/>
  <c r="R16"/>
  <c r="Q16" s="1"/>
  <c r="K14"/>
  <c r="K5"/>
  <c r="K8" s="1"/>
  <c r="J14"/>
  <c r="J5"/>
  <c r="J9" s="1"/>
  <c r="N14"/>
  <c r="N8"/>
  <c r="N5"/>
  <c r="K15"/>
  <c r="H16"/>
  <c r="G16" s="1"/>
  <c r="L16"/>
  <c r="P16"/>
  <c r="O15"/>
  <c r="I14"/>
  <c r="I5"/>
  <c r="I17" s="1"/>
  <c r="M14"/>
  <c r="M8"/>
  <c r="M5"/>
  <c r="Q14"/>
  <c r="R14"/>
  <c r="Q8"/>
  <c r="Q5"/>
  <c r="Q10" s="1"/>
  <c r="J15"/>
  <c r="O16"/>
  <c r="G10"/>
  <c r="O14"/>
  <c r="O5"/>
  <c r="O8" s="1"/>
  <c r="H14"/>
  <c r="H8"/>
  <c r="H5"/>
  <c r="L14"/>
  <c r="L8"/>
  <c r="L5"/>
  <c r="L10" s="1"/>
  <c r="P14"/>
  <c r="P5"/>
  <c r="I15"/>
  <c r="I9"/>
  <c r="H9" s="1"/>
  <c r="M15"/>
  <c r="M9"/>
  <c r="R15"/>
  <c r="Q15" s="1"/>
  <c r="N16"/>
  <c r="N10"/>
  <c r="M10" s="1"/>
  <c r="J16"/>
  <c r="C11" i="20"/>
  <c r="Q10"/>
  <c r="P10"/>
  <c r="O10"/>
  <c r="K10" i="14" l="1"/>
  <c r="J10" s="1"/>
  <c r="Q9"/>
  <c r="G9"/>
  <c r="K9"/>
  <c r="P17"/>
  <c r="P11"/>
  <c r="J17"/>
  <c r="J11"/>
  <c r="I11" s="1"/>
  <c r="I10"/>
  <c r="L9"/>
  <c r="K17"/>
  <c r="K11"/>
  <c r="H17"/>
  <c r="H11"/>
  <c r="G11" s="1"/>
  <c r="P9"/>
  <c r="O9" s="1"/>
  <c r="N9" s="1"/>
  <c r="L17"/>
  <c r="L11"/>
  <c r="O17"/>
  <c r="O11"/>
  <c r="Q17"/>
  <c r="R17"/>
  <c r="Q11"/>
  <c r="M17"/>
  <c r="M11"/>
  <c r="N17"/>
  <c r="N11"/>
  <c r="P8"/>
  <c r="O10"/>
  <c r="I8"/>
  <c r="P10"/>
  <c r="H10"/>
  <c r="J8"/>
  <c r="N10" i="20"/>
  <c r="M10"/>
  <c r="L10"/>
  <c r="Q9"/>
  <c r="P9"/>
  <c r="O9"/>
  <c r="N9"/>
  <c r="M9"/>
  <c r="L9"/>
  <c r="Q8"/>
  <c r="P8"/>
  <c r="O8"/>
  <c r="N8"/>
  <c r="M8"/>
  <c r="L8"/>
  <c r="Q7"/>
  <c r="P7"/>
  <c r="O7"/>
  <c r="N7" s="1"/>
  <c r="M7"/>
  <c r="L7"/>
  <c r="Q6"/>
  <c r="P6"/>
  <c r="O6"/>
  <c r="N6"/>
  <c r="M6"/>
  <c r="L6"/>
  <c r="Q5"/>
  <c r="P5"/>
  <c r="O5"/>
  <c r="N5"/>
  <c r="M5"/>
  <c r="L5"/>
  <c r="Q4"/>
  <c r="P4" l="1"/>
  <c r="O4"/>
  <c r="N4" s="1"/>
  <c r="M4"/>
  <c r="L4"/>
  <c r="Q3"/>
  <c r="P3"/>
  <c r="O3"/>
  <c r="N3" s="1"/>
  <c r="M3"/>
  <c r="L3"/>
  <c r="G297" i="12"/>
  <c r="F297"/>
  <c r="E297"/>
  <c r="G296"/>
  <c r="F296" l="1"/>
  <c r="E296"/>
  <c r="D296"/>
  <c r="C296"/>
  <c r="B296"/>
  <c r="G295"/>
  <c r="F295"/>
  <c r="E295"/>
  <c r="G294"/>
  <c r="F294"/>
  <c r="E294"/>
  <c r="G293"/>
  <c r="F293"/>
  <c r="E293"/>
  <c r="G292"/>
  <c r="F292"/>
  <c r="E292"/>
  <c r="G291"/>
  <c r="F291"/>
  <c r="E291"/>
  <c r="G290"/>
  <c r="F290"/>
  <c r="E290"/>
  <c r="G289"/>
  <c r="F289"/>
  <c r="E289"/>
  <c r="G288"/>
  <c r="F288"/>
  <c r="E288"/>
  <c r="G287"/>
  <c r="F287"/>
  <c r="E287"/>
  <c r="G286"/>
  <c r="F286"/>
  <c r="E286"/>
  <c r="G285"/>
  <c r="F285"/>
  <c r="E285"/>
  <c r="G284"/>
  <c r="F284"/>
  <c r="E284"/>
  <c r="G283"/>
  <c r="F283"/>
  <c r="E283"/>
  <c r="G282"/>
  <c r="F282"/>
  <c r="E282"/>
  <c r="G281"/>
  <c r="F281"/>
  <c r="E281"/>
  <c r="G280"/>
  <c r="F280"/>
  <c r="E280"/>
  <c r="G279"/>
  <c r="F279"/>
  <c r="E279"/>
  <c r="G278"/>
  <c r="F278"/>
  <c r="E278"/>
  <c r="G277"/>
  <c r="F277"/>
  <c r="E277"/>
  <c r="G276"/>
  <c r="F276"/>
  <c r="E276"/>
  <c r="G275"/>
  <c r="F275"/>
  <c r="E275"/>
  <c r="G274"/>
  <c r="F274"/>
  <c r="E274"/>
  <c r="G273"/>
  <c r="F273"/>
  <c r="E273"/>
  <c r="H270"/>
  <c r="G270"/>
  <c r="F270"/>
  <c r="E270"/>
  <c r="H269"/>
  <c r="G269"/>
  <c r="F269"/>
  <c r="E269"/>
  <c r="D269"/>
  <c r="C269"/>
  <c r="B269"/>
  <c r="H268"/>
  <c r="G268"/>
  <c r="F268"/>
  <c r="E268"/>
  <c r="H267"/>
  <c r="G267"/>
  <c r="F267"/>
  <c r="E267"/>
  <c r="H266"/>
  <c r="G266"/>
  <c r="F266"/>
  <c r="E266"/>
  <c r="H265"/>
  <c r="G265"/>
  <c r="F265"/>
  <c r="E265"/>
  <c r="H264"/>
  <c r="G264"/>
  <c r="F264"/>
  <c r="E264"/>
  <c r="H263"/>
  <c r="G263"/>
  <c r="F263"/>
  <c r="E263"/>
  <c r="H262"/>
  <c r="G262"/>
  <c r="F262"/>
  <c r="E262"/>
  <c r="H261"/>
  <c r="G261"/>
  <c r="F261"/>
  <c r="E261"/>
  <c r="H260"/>
  <c r="G260"/>
  <c r="F260"/>
  <c r="E260"/>
  <c r="H259"/>
  <c r="G259"/>
  <c r="F259"/>
  <c r="E259"/>
  <c r="H258"/>
  <c r="G258"/>
  <c r="F258"/>
  <c r="E258"/>
  <c r="H257"/>
  <c r="G257"/>
  <c r="F257"/>
  <c r="E257"/>
  <c r="H256"/>
  <c r="G256"/>
  <c r="F256"/>
  <c r="E256"/>
  <c r="H255"/>
  <c r="G255"/>
  <c r="F255"/>
  <c r="E255"/>
  <c r="H254"/>
  <c r="G254"/>
  <c r="F254"/>
  <c r="E254"/>
  <c r="H253"/>
  <c r="G253"/>
  <c r="F253"/>
  <c r="E253"/>
  <c r="H252"/>
  <c r="G252"/>
  <c r="F252"/>
  <c r="E252"/>
  <c r="H251"/>
  <c r="G251"/>
  <c r="F251"/>
  <c r="E251"/>
  <c r="H250"/>
  <c r="G250"/>
  <c r="F250"/>
  <c r="E250"/>
  <c r="H249"/>
  <c r="G249"/>
  <c r="F249"/>
  <c r="E249"/>
  <c r="H248"/>
  <c r="G248"/>
  <c r="F248"/>
  <c r="E248"/>
  <c r="H247"/>
  <c r="G247"/>
  <c r="F247"/>
  <c r="E247"/>
  <c r="H246"/>
  <c r="G246"/>
  <c r="F246"/>
  <c r="E246"/>
  <c r="H243"/>
  <c r="G243"/>
  <c r="F243"/>
  <c r="E243"/>
  <c r="H242" s="1"/>
  <c r="G242"/>
  <c r="F242"/>
  <c r="E242" l="1"/>
  <c r="D242"/>
  <c r="C242"/>
  <c r="B242"/>
  <c r="H241"/>
  <c r="G241"/>
  <c r="F241"/>
  <c r="E241"/>
  <c r="H240"/>
  <c r="G240"/>
  <c r="F240"/>
  <c r="E240"/>
  <c r="H239"/>
  <c r="G239"/>
  <c r="F239"/>
  <c r="E239"/>
  <c r="H238"/>
  <c r="G238"/>
  <c r="F238"/>
  <c r="E238"/>
  <c r="H237"/>
  <c r="G237"/>
  <c r="F237"/>
  <c r="E237"/>
  <c r="H236"/>
  <c r="G236"/>
  <c r="F236"/>
  <c r="E236"/>
  <c r="H235"/>
  <c r="G235"/>
  <c r="F235"/>
  <c r="E235"/>
  <c r="H234"/>
  <c r="G234"/>
  <c r="F234"/>
  <c r="E234"/>
  <c r="H233"/>
  <c r="G233"/>
  <c r="F233"/>
  <c r="E233"/>
  <c r="H232"/>
  <c r="G232"/>
  <c r="F232"/>
  <c r="E232"/>
  <c r="H231"/>
  <c r="G231"/>
  <c r="F231"/>
  <c r="E231"/>
  <c r="H230"/>
  <c r="G230"/>
  <c r="F230"/>
  <c r="E230"/>
  <c r="H229"/>
  <c r="G229"/>
  <c r="F229"/>
  <c r="E229"/>
  <c r="H228"/>
  <c r="G228"/>
  <c r="F228"/>
  <c r="E228"/>
  <c r="H227"/>
  <c r="G227"/>
  <c r="F227"/>
  <c r="E227"/>
  <c r="H226"/>
  <c r="G226"/>
  <c r="F226"/>
  <c r="E226"/>
  <c r="H225"/>
  <c r="G225"/>
  <c r="F225"/>
  <c r="E225"/>
  <c r="H224"/>
  <c r="G224"/>
  <c r="F224"/>
  <c r="E224"/>
  <c r="H223"/>
  <c r="G223"/>
  <c r="F223"/>
  <c r="E223"/>
  <c r="H222"/>
  <c r="G222"/>
  <c r="F222"/>
  <c r="E222"/>
  <c r="H221"/>
  <c r="G221"/>
  <c r="F221"/>
  <c r="E221"/>
  <c r="H220"/>
  <c r="G220"/>
  <c r="F220"/>
  <c r="E220"/>
  <c r="H219"/>
  <c r="G219"/>
  <c r="F219"/>
  <c r="E219"/>
  <c r="H216"/>
  <c r="G216"/>
  <c r="F216"/>
  <c r="H215" s="1"/>
  <c r="G215"/>
  <c r="F215" s="1"/>
  <c r="E215"/>
  <c r="D215"/>
  <c r="C215"/>
  <c r="B215"/>
  <c r="H214"/>
  <c r="G214"/>
  <c r="F214"/>
  <c r="H213"/>
  <c r="G213"/>
  <c r="F213"/>
  <c r="H212"/>
  <c r="G212"/>
  <c r="F212"/>
  <c r="H211"/>
  <c r="G211"/>
  <c r="F211"/>
  <c r="H210"/>
  <c r="G210"/>
  <c r="F210"/>
  <c r="H209"/>
  <c r="G209"/>
  <c r="F209"/>
  <c r="H208"/>
  <c r="G208"/>
  <c r="F208"/>
  <c r="H207"/>
  <c r="G207"/>
  <c r="F207"/>
  <c r="H206"/>
  <c r="G206"/>
  <c r="F206"/>
  <c r="H205"/>
  <c r="G205"/>
  <c r="F205"/>
  <c r="H204"/>
  <c r="G204"/>
  <c r="F204"/>
  <c r="H203"/>
  <c r="G203"/>
  <c r="F203"/>
  <c r="H202"/>
  <c r="G202"/>
  <c r="F202"/>
  <c r="H201"/>
  <c r="G201"/>
  <c r="F201"/>
  <c r="H200"/>
  <c r="G200"/>
  <c r="F200"/>
  <c r="H199"/>
  <c r="G199"/>
  <c r="F199"/>
  <c r="H198"/>
  <c r="G198"/>
  <c r="F198"/>
  <c r="H197"/>
  <c r="G197"/>
  <c r="F197"/>
  <c r="H196"/>
  <c r="G196"/>
  <c r="F196"/>
  <c r="H195"/>
  <c r="G195"/>
  <c r="F195"/>
  <c r="H194"/>
  <c r="G194"/>
  <c r="F194"/>
  <c r="H193"/>
  <c r="G193"/>
  <c r="F193"/>
  <c r="H192"/>
  <c r="G192"/>
  <c r="F192"/>
  <c r="H189"/>
  <c r="G189"/>
  <c r="F189"/>
  <c r="H188" s="1"/>
  <c r="G188"/>
  <c r="F188" s="1"/>
  <c r="E188"/>
  <c r="D188"/>
  <c r="C188"/>
  <c r="B188"/>
  <c r="H187"/>
  <c r="G187"/>
  <c r="F187"/>
  <c r="H186"/>
  <c r="G186"/>
  <c r="F186"/>
  <c r="H185"/>
  <c r="G185"/>
  <c r="F185"/>
  <c r="H184"/>
  <c r="G184"/>
  <c r="F184"/>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H170"/>
  <c r="G170"/>
  <c r="F170"/>
  <c r="H169"/>
  <c r="G169"/>
  <c r="F169"/>
  <c r="H168"/>
  <c r="G168"/>
  <c r="F168"/>
  <c r="H167"/>
  <c r="G167"/>
  <c r="F167"/>
  <c r="H166"/>
  <c r="G166"/>
  <c r="F166"/>
  <c r="H165"/>
  <c r="G165"/>
  <c r="F165"/>
  <c r="H162"/>
  <c r="G162"/>
  <c r="F162"/>
  <c r="H161" s="1"/>
  <c r="G161"/>
  <c r="F161" s="1"/>
  <c r="E161"/>
  <c r="D161"/>
  <c r="C161"/>
  <c r="B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H145"/>
  <c r="G145"/>
  <c r="F145"/>
  <c r="H144"/>
  <c r="G144"/>
  <c r="F144"/>
  <c r="H143"/>
  <c r="G143"/>
  <c r="F143"/>
  <c r="H142"/>
  <c r="G142"/>
  <c r="F142"/>
  <c r="H141"/>
  <c r="G141"/>
  <c r="F141"/>
  <c r="H140"/>
  <c r="G140"/>
  <c r="F140"/>
  <c r="H139"/>
  <c r="G139"/>
  <c r="F139"/>
  <c r="H138"/>
  <c r="G138"/>
  <c r="F138"/>
  <c r="H135"/>
  <c r="G135"/>
  <c r="F135"/>
  <c r="H134" s="1"/>
  <c r="G134" s="1"/>
  <c r="F134" s="1"/>
  <c r="E134"/>
  <c r="D134"/>
  <c r="C134"/>
  <c r="B134"/>
  <c r="H133"/>
  <c r="G133"/>
  <c r="F133"/>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08"/>
  <c r="G108"/>
  <c r="F108"/>
  <c r="H107" s="1"/>
  <c r="G107" s="1"/>
  <c r="F107"/>
  <c r="E107"/>
  <c r="D107"/>
  <c r="C107"/>
  <c r="B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H90"/>
  <c r="G90"/>
  <c r="F90"/>
  <c r="H89"/>
  <c r="G89"/>
  <c r="F89"/>
  <c r="H88"/>
  <c r="G88"/>
  <c r="F88"/>
  <c r="H87"/>
  <c r="G87"/>
  <c r="F87"/>
  <c r="H86"/>
  <c r="G86"/>
  <c r="F86"/>
  <c r="H85"/>
  <c r="G85"/>
  <c r="F85"/>
  <c r="H84"/>
  <c r="G84"/>
  <c r="F84"/>
  <c r="H81"/>
  <c r="G81"/>
  <c r="F81"/>
  <c r="H80"/>
  <c r="G80" s="1"/>
  <c r="F80"/>
  <c r="E80"/>
  <c r="D80"/>
  <c r="C80"/>
  <c r="B80"/>
  <c r="H79"/>
  <c r="G79"/>
  <c r="F79"/>
  <c r="H78"/>
  <c r="G78"/>
  <c r="F78"/>
  <c r="H77"/>
  <c r="G77"/>
  <c r="F77"/>
  <c r="H76"/>
  <c r="G76"/>
  <c r="F76"/>
  <c r="H75"/>
  <c r="G75"/>
  <c r="F75"/>
  <c r="H74"/>
  <c r="G74"/>
  <c r="F74"/>
  <c r="H73"/>
  <c r="G73"/>
  <c r="F73"/>
  <c r="H72"/>
  <c r="G72"/>
  <c r="F72"/>
  <c r="H71"/>
  <c r="G71"/>
  <c r="F71"/>
  <c r="H70"/>
  <c r="G70"/>
  <c r="F70"/>
  <c r="H69"/>
  <c r="G69"/>
  <c r="F69"/>
  <c r="H68"/>
  <c r="G68"/>
  <c r="F68"/>
  <c r="H67"/>
  <c r="G67"/>
  <c r="F67"/>
  <c r="H66"/>
  <c r="G66"/>
  <c r="F66"/>
  <c r="H65"/>
  <c r="G65"/>
  <c r="F65"/>
  <c r="H64"/>
  <c r="G64"/>
  <c r="F64"/>
  <c r="H63"/>
  <c r="G63"/>
  <c r="F63"/>
  <c r="H62"/>
  <c r="G62"/>
  <c r="F62"/>
  <c r="H61"/>
  <c r="G61"/>
  <c r="F61"/>
  <c r="H60"/>
  <c r="G60"/>
  <c r="F60"/>
  <c r="H59"/>
  <c r="G59"/>
  <c r="F59"/>
  <c r="H58"/>
  <c r="G58"/>
  <c r="F58"/>
  <c r="H57"/>
  <c r="G57"/>
  <c r="F57"/>
  <c r="H54"/>
  <c r="G54"/>
  <c r="F54"/>
  <c r="H53" s="1"/>
  <c r="G53" s="1"/>
  <c r="F53" s="1"/>
  <c r="E53"/>
  <c r="D53"/>
  <c r="C53"/>
  <c r="B53"/>
  <c r="H52"/>
  <c r="G52"/>
  <c r="F52"/>
  <c r="H51"/>
  <c r="G51"/>
  <c r="F51"/>
  <c r="H50"/>
  <c r="G50"/>
  <c r="F50"/>
  <c r="H49"/>
  <c r="G49"/>
  <c r="F49"/>
  <c r="H48"/>
  <c r="G48"/>
  <c r="F48"/>
  <c r="H47"/>
  <c r="G47"/>
  <c r="F47"/>
  <c r="H46"/>
  <c r="G46"/>
  <c r="F46"/>
  <c r="H45"/>
  <c r="G45"/>
  <c r="F45"/>
  <c r="H44"/>
  <c r="G44"/>
  <c r="F44"/>
  <c r="H43"/>
  <c r="G43"/>
  <c r="F43"/>
  <c r="H42"/>
  <c r="G42"/>
  <c r="F42"/>
  <c r="H41"/>
  <c r="G41"/>
  <c r="F41"/>
  <c r="H40"/>
  <c r="G40"/>
  <c r="F40"/>
  <c r="H39"/>
  <c r="G39"/>
  <c r="F39"/>
  <c r="H38"/>
  <c r="G38"/>
  <c r="F38"/>
  <c r="H37"/>
  <c r="G37"/>
  <c r="F37"/>
  <c r="H36"/>
  <c r="G36"/>
  <c r="F36"/>
  <c r="H35"/>
  <c r="G35"/>
  <c r="F35"/>
  <c r="H34"/>
  <c r="G34"/>
  <c r="F34"/>
  <c r="H33"/>
  <c r="G33"/>
  <c r="F33"/>
  <c r="H32"/>
  <c r="G32"/>
  <c r="F32"/>
  <c r="H31"/>
  <c r="G31"/>
  <c r="F31"/>
  <c r="H30"/>
  <c r="G30"/>
  <c r="F30"/>
  <c r="H27"/>
  <c r="G27"/>
  <c r="F27"/>
  <c r="H26" s="1"/>
  <c r="G26" s="1"/>
  <c r="F26" s="1"/>
  <c r="E26"/>
  <c r="D26"/>
  <c r="C26"/>
  <c r="B26"/>
  <c r="H25"/>
  <c r="G25"/>
  <c r="F25"/>
  <c r="H24"/>
  <c r="G24"/>
  <c r="F24"/>
  <c r="H23"/>
  <c r="G23"/>
  <c r="F23"/>
  <c r="H22"/>
  <c r="G22"/>
  <c r="F22"/>
  <c r="H21"/>
  <c r="G21"/>
  <c r="F21"/>
  <c r="H20"/>
  <c r="G20"/>
  <c r="F20"/>
  <c r="H19"/>
  <c r="G19"/>
  <c r="F19"/>
  <c r="H18"/>
  <c r="G18"/>
  <c r="F18"/>
  <c r="H17"/>
  <c r="G17"/>
  <c r="F17"/>
  <c r="H16"/>
  <c r="G16"/>
  <c r="F16"/>
  <c r="H15"/>
  <c r="G15"/>
  <c r="F15"/>
  <c r="H14"/>
  <c r="G14"/>
  <c r="F14"/>
  <c r="H13"/>
  <c r="G13"/>
  <c r="F13"/>
  <c r="H12"/>
  <c r="G12"/>
  <c r="F12"/>
  <c r="H11"/>
  <c r="G11"/>
  <c r="F11"/>
  <c r="H10"/>
  <c r="G10"/>
  <c r="F10"/>
  <c r="H9"/>
  <c r="G9"/>
  <c r="F9"/>
  <c r="H8"/>
  <c r="G8"/>
  <c r="F8"/>
  <c r="H7"/>
  <c r="G7"/>
  <c r="F7"/>
  <c r="H6"/>
  <c r="G6"/>
  <c r="F6"/>
  <c r="H5"/>
  <c r="G5"/>
  <c r="F5"/>
  <c r="H4"/>
  <c r="G4"/>
  <c r="F4"/>
  <c r="H3"/>
  <c r="G3"/>
  <c r="F3"/>
</calcChain>
</file>

<file path=xl/sharedStrings.xml><?xml version="1.0" encoding="utf-8"?>
<sst xmlns="http://schemas.openxmlformats.org/spreadsheetml/2006/main" count="2351" uniqueCount="950">
  <si>
    <t>Previsioni</t>
  </si>
  <si>
    <t>Accertamenti</t>
  </si>
  <si>
    <t>Incassi</t>
  </si>
  <si>
    <t>Residuo</t>
  </si>
  <si>
    <t>Capacità accertamento</t>
  </si>
  <si>
    <t>Capacità di incasso</t>
  </si>
  <si>
    <t>TITOLO I - ENTRATE TRIBUTARIE</t>
  </si>
  <si>
    <t>CATEGORIA I - IMPOSTE SUL PATRIMONIO E SUL REDDITO</t>
  </si>
  <si>
    <t>CATEGORIA II - TASSE ED IMPOSTE SUGLI AFFARI</t>
  </si>
  <si>
    <t>CATEGORIA III - IMPOSTE SULLA PRODUZIONE, SUI CONSUMI E DOGANE</t>
  </si>
  <si>
    <t>CATEGORIA IV - MONOPOLI</t>
  </si>
  <si>
    <t>CATEGORIA V - LOTTO, LOTTERIE ED ALTRE ATTIVITA' DI GIUOCO</t>
  </si>
  <si>
    <t>TITOLO II - ENTRATE EXTRA-TRIBUTARIE</t>
  </si>
  <si>
    <t>CATEGORIA IX - PRODOTTI NETTI DI AZIENDE AUTONOME ED UTILI DI GESTIONI</t>
  </si>
  <si>
    <t>CATEGORIA VI - PROVENTI SPECIALI</t>
  </si>
  <si>
    <t>CATEGORIA VII - PROVENTI DI SERVIZI PUBBLICI MINORI</t>
  </si>
  <si>
    <t>CATEGORIA VIII - PROVENTI DEI BENI DELLO STATO</t>
  </si>
  <si>
    <t>CATEGORIA X - INTERESSI SU ANTICIPAZIONI E CREDITI VARI DEL TESORO</t>
  </si>
  <si>
    <t>CATEGORIA XI - RICUPERI, RIMBORSI E CONTRIBUTI</t>
  </si>
  <si>
    <t>CATEGORIA XII - PARTITE CHE SI COMPENSANO NELLA SPESA</t>
  </si>
  <si>
    <t>TITOLO III - ALIENAZIONE ED AMMORTAMENTO DI BENI PATRIMONIALI E RISCOSSIONE DI CREDITI</t>
  </si>
  <si>
    <t>CATEGORIA XIII - VENDITA DI BENI ED AFFRANCAZIONE DI CANONI</t>
  </si>
  <si>
    <t>CATEGORIA XIV - AMMORTAMENTO DI BENI PATRIMONIALI</t>
  </si>
  <si>
    <t>CATEGORIA XV - RIMBORSO DI ANTICIPAZIONI E DI CREDITI VARI DEL TESORO</t>
  </si>
  <si>
    <t>TITOLO IV - ACCENSIONE DI PRESTITI</t>
  </si>
  <si>
    <t>ACCENSIONE DI PRESTITI</t>
  </si>
  <si>
    <t>Totale complessivo</t>
  </si>
  <si>
    <t>TITOLO III - ALIENAZIONE, AMMORTAMENTO BENI, RISCOSSIONE CREDITI</t>
  </si>
  <si>
    <t xml:space="preserve">Maggiori/Minori Entrate </t>
  </si>
  <si>
    <t>Residui al 31/12</t>
  </si>
  <si>
    <t>Previsione Definitiva</t>
  </si>
  <si>
    <t>TOTALE ENTRATE</t>
  </si>
  <si>
    <t>Percentuale recupero residui</t>
  </si>
  <si>
    <t>Anni</t>
  </si>
  <si>
    <t>Incassati</t>
  </si>
  <si>
    <t>Rimasti da riscuotere/versare</t>
  </si>
  <si>
    <t>Residui Competenza</t>
  </si>
  <si>
    <t xml:space="preserve">Totale residui </t>
  </si>
  <si>
    <t>Anno</t>
  </si>
  <si>
    <t>Conto residui</t>
  </si>
  <si>
    <t>Conto competenza</t>
  </si>
  <si>
    <t>Previsioni Definitive</t>
  </si>
  <si>
    <t>TITOLO III - ALIENAZIONE ED AMMORT. BENI PATRIMONIALI E RISCOSSIONE CREDITI</t>
  </si>
  <si>
    <t>I</t>
  </si>
  <si>
    <t>Cat</t>
  </si>
  <si>
    <t>Tit</t>
  </si>
  <si>
    <t>II</t>
  </si>
  <si>
    <t>Capitolo</t>
  </si>
  <si>
    <t>XI</t>
  </si>
  <si>
    <t>SANZIONI RELATIVE ALLA RISCOSSIONE DELLE IMPOSTE DIRETTE</t>
  </si>
  <si>
    <t>IMPOSTA SUL VALORE AGGIUNTO</t>
  </si>
  <si>
    <t>IMPOSTA SUL REDDITO DELLE PERSONE FISICHE</t>
  </si>
  <si>
    <t>IMPOSTA SUL REDDITO DELLE SOCIETA', GIA' IMPOSTA SUL REDDITO DELLE PERSONE GIURIDICHE</t>
  </si>
  <si>
    <t>VII</t>
  </si>
  <si>
    <t>QUOTA DEL 20 PER CENTO DELLE SANZIONI PECUNIARIE RISCOSSE IN MATERIA DI IMPOSTE DIRETTE DA DESTINARE AI FONDI DI PREVIDENZA PER IL PERSONALE DELL'EX MINISTERO DELLE FINANZE ED AL FONDO DI ASSISTENZA PER I FINANZIERI PER SCOPI ISTITUZIONALI</t>
  </si>
  <si>
    <t>SANZIONI RELATIVE ALLA RISCOSSIONE DELLE IMPOSTE INDIRETTE</t>
  </si>
  <si>
    <t>X</t>
  </si>
  <si>
    <t>INTERESSI RELATIVI ALLA RISCOSSIONE DELLE IMPOSTE DIRETTE</t>
  </si>
  <si>
    <t>Residui                    al 31/12</t>
  </si>
  <si>
    <t>Maggiori(+) o Minori(-) Entrate</t>
  </si>
  <si>
    <t>Riscossioni</t>
  </si>
  <si>
    <t>Residui</t>
  </si>
  <si>
    <t>Stock residui</t>
  </si>
  <si>
    <t xml:space="preserve">Versati </t>
  </si>
  <si>
    <t>Rimasti da versare / riscuotere</t>
  </si>
  <si>
    <t>TITOLO I - SPESE CORRENTI</t>
  </si>
  <si>
    <t>TITOLO II - SPESE IN CONTO CAPITALE</t>
  </si>
  <si>
    <t>TITOLO III - RIMBORSO PASSIVITA' FINANZIARIE</t>
  </si>
  <si>
    <t>Impegni</t>
  </si>
  <si>
    <t>Pagamenti</t>
  </si>
  <si>
    <t>Capacità impegno</t>
  </si>
  <si>
    <t>Capacità di pagamento</t>
  </si>
  <si>
    <t>1.01 - REDDITI DA LAVORO DIPENDENTE</t>
  </si>
  <si>
    <t>1.02 - CONSUMI INTERMEDI</t>
  </si>
  <si>
    <t>1.03 - IMPOSTE PAGATE SULLA PRODUZIONE</t>
  </si>
  <si>
    <t>1.04 - TRASFERIMENTI CORRENTI AD AMMINISTRAZIONI PUBBLICHE</t>
  </si>
  <si>
    <t>1.05 - TRASFERIMENTI CORRENTI A FAMIGLIE E ISTITUZIONI SOCIALI PRIVATE</t>
  </si>
  <si>
    <t>1.06 - TRASFERIMENTI CORRENTI A IMPRESE</t>
  </si>
  <si>
    <t>1.07 - TRASFERIMENTI CORRENTI A ESTERO</t>
  </si>
  <si>
    <t>1.08 - RISORSE PROPRIE UNIONE EUROPEA</t>
  </si>
  <si>
    <t>1.09 - INTERESSI PASSIVI E REDDITI DA CAPITALE</t>
  </si>
  <si>
    <t>1.10 - POSTE CORRETTIVE E COMPENSATIVE</t>
  </si>
  <si>
    <t>1.11 - AMMORTAMENTI</t>
  </si>
  <si>
    <t>1.12 - ALTRE USCITE CORRENTI</t>
  </si>
  <si>
    <t>2.21 - INVESTIMENTI FISSI LORDI E ACQUISTI DI TERRENI</t>
  </si>
  <si>
    <t>2.22 - CONTRIBUTI AGLI INVESTIMENTI AD AMMINISTRAZIONI PUBBLICHE</t>
  </si>
  <si>
    <t>2.23 - CONTRIBUTI AGLI INVESTIMENTI AD IMPRESE</t>
  </si>
  <si>
    <t>2.24 - CONTRIBUTI AGLI INVESTIMENTI A FAMIGLIE E ISTITUZIONI SOCIALI PRIVATE</t>
  </si>
  <si>
    <t>2.25 - CONTRIBUTI AGLI INVESTIMENTI A ESTERO</t>
  </si>
  <si>
    <t>2.26 - ALTRI TRASFERIMENTI IN CONTO CAPITALE</t>
  </si>
  <si>
    <t>2.31 - ACQUISIZIONI DI ATTIVITA' FINANZIARIE</t>
  </si>
  <si>
    <t>3.61 - RIMBORSO PASSIVITA' FINANZIARIE</t>
  </si>
  <si>
    <t>Trasferimenti ad amministrazioni pubbliche</t>
  </si>
  <si>
    <t>SOMME DA EROGARE ALLE REGIONI A STATUTO ORDINARIO A TITOLO DI COMPARTECIPAZIONE ALL'IVA</t>
  </si>
  <si>
    <t>AGEVOLAZIONI CONTRIBUTIVE, SOTTOCONTRIBUZIONI ED ESONERI</t>
  </si>
  <si>
    <t>QUOTE DI MENSILITA' DI PENSIONE A CARICO DELLA GESTIONE DEGLI INTERVENTI ASSISTENZIALI E DI SOSTEGNO ALLE GESTIONI PREVIDENZIALI DA FINANZIARSI DALLO STATO</t>
  </si>
  <si>
    <t>SOMMA DA CORRISPONDERE ALL'INPS PER IL PAGAMENTO DI PENSIONI, ASSEGNI VARI E RELATIVI ONERI ACCESSORI AGLI INVALIDI CIVILI, AI SORDOMUTI ED AI CIECHI CIVILI</t>
  </si>
  <si>
    <t>DEVOLUZIONE ALLE REGIONI A STATUTO SPECIALE DEL GETTITO DI ENTRATE ERARIALI ALLE STESSE SPETTANTI IN QUOTA FISSA E VARIABILE</t>
  </si>
  <si>
    <t>FONDO SOLIDARIETA' COMUNALE</t>
  </si>
  <si>
    <t>SOMME OCCORRENTI PER LA REGOLAZIONE CONTABILE DELLE ENTRATE ERARIALI, RELATIVE ANCHE AD ANNI PRECEDENTI, RISCOSSE DALLA REGIONE SICILIANA</t>
  </si>
  <si>
    <t>FONDO PER IL FINANZIAMENTO ORDINARIO DELLE UNIVERSITA' E DEI CONSORZI INTERUNIVERSITARI RELATIVO ALLE SPESE DI FUNZIONAMENTO, IVI COMPRESE QUELLE PER IL PERSONALE DOCENTE,NON DOCENTE E PER I RICERCATORI E PER LA RICERCA SCIENTIFICA</t>
  </si>
  <si>
    <t>ONERI RELATIVI AI TRATTAMENTI DI MOBILITA' DEI LAVORATORI E DI DISOCCUPAZIONE</t>
  </si>
  <si>
    <t>FONDO SANITARIO NAZIONALE</t>
  </si>
  <si>
    <t>SOMME OCCORRENTI PER LA REGOLAZIONE CONTABILE DELLE QUOTE DI ENTRATE ERARIALI, RELATIVE ANCHE AD ANNI PRECEDENTI, RISCOSSE DALLE PROVINCE AUTONOME DI TRENTO E BOLZANO</t>
  </si>
  <si>
    <t>SOMME DA TRASFERIRE ALL'INPS, GESTIONE EX INPDAP, A TITOLO DI APPORTO DELLO STATO A FAVORE DELLA CASSA TRATTAMENTO PENSIONISTICO PER I DIPENDENTI DELLO STATO (CTPS)</t>
  </si>
  <si>
    <t>PARTECIPAZIONE DELLO STATO ALL'ONERE DELLE PENSIONI DI INVALIDITA' LIQUIDATE PRIMA DELLA REVISIONE DELLA DISCIPLINA DELL'INVALIDITA' PENSIONABILE</t>
  </si>
  <si>
    <t>FONDO NAZIONALE PER IL CONCORSO FINANZIARIO DELLO STATO AGLI ONERI DEL TRASPORTO PUBBLICO LOCALE, ANCHE FERROVIARIO, NELLE REGIONI A STATUTO ORDINARIO</t>
  </si>
  <si>
    <t>PENSIONI SOCIALI, ASSEGNI SOCIALI ED ASSEGNI VITALIZI</t>
  </si>
  <si>
    <t>CONTRIBUTO PER LA COPERTURA DEL DISAVANZO DEL FONDO PENSIONI PER IL PERSONALE DELLE FERROVIE DELLO STATO SPA</t>
  </si>
  <si>
    <t>SOMME OCCORRENTI PER LA REGOLAZIONE CONTABILE DELLE QUOTE DI ENTRATE ERARIALI, RELATIVE ANCHE AD ANNI PRECEDENTI,RISCOSSE DALLA REGIONE FRIULI-VENEZIA GIULIA</t>
  </si>
  <si>
    <t>SOMMA OCCORRENTE PER FAR FRONTE AGLI ONERI DI GESTIONE DELL'AGENZIA DELLE ENTRATE</t>
  </si>
  <si>
    <t>ONERI RELATIVI AI TRATTAMENTI DI CASSA INTEGRAZIONE GUADAGNI STRAORDINARIA E CONNESSI TRATTAMENTI DI FINE RAPPORTO</t>
  </si>
  <si>
    <t>RIVALUTAZIONE DELLE PENSIONI ED ALTRI ONERI PENSIONISTICI</t>
  </si>
  <si>
    <t>ONERI DELLE PENSIONI LIQUIDATE NELLA GESTIONE DEI COLTIVATORI DIRETTI, MEZZADRI E COLONI CON DECORRENZA ANTERIORE AL 1 GENNAIO 1989</t>
  </si>
  <si>
    <t>ONERI DERIVANTI DA PENSIONAMENTI ANTICIPATI</t>
  </si>
  <si>
    <t>SOMME DA TRASFERIRE ALL'INPS, GESTIONE EX INPDAP, PER LA GESTIONE DEGLI INTERVENTI ASSISTENZIALI E DI SOSTEGNO ALLA GESTIONE PREVIDENZIALE (GIAS)</t>
  </si>
  <si>
    <t>SOMMA DA EROGARE PER LA COPERTURA DEGLI ONERI RELATIVI ALLA FAMIGLIA</t>
  </si>
  <si>
    <t>SOMME DA TRASFERIRE AGLI ENTI PREVIDENZIALI, PER ONERI PENSIONISTICI A FAVORE DI PARTICOLARI SOGGETTI.</t>
  </si>
  <si>
    <t>FINANZIAMENTO DEL FONDO SANITARIO NAZIONALE IN RELAZIONE ALLE MINORI ENTRATE DELL'IRAP E DELL'ADDIZIONALE REGIONALE ALL'IRPEF</t>
  </si>
  <si>
    <t>ALTRI INTERVENTI IN MATERIA PREVIDENZIALE</t>
  </si>
  <si>
    <t>SOMME DA TRASFERIRE ALL'INPS PER IL FINANZIAMENTO DEGLI ONERI DERIVANTI DALLA CONFLUENZA DELL'INPDAI AL FONDO PENSIONI LAVORATORI DIPENDENTI</t>
  </si>
  <si>
    <t>RIMBORSI E CONTRIBUTI DA EROGARE ALL'INAIL</t>
  </si>
  <si>
    <t>PARTECIPAZIONE DELLO STATO ALL'ONERE PER LE PENSIONI D'ANNATA</t>
  </si>
  <si>
    <t>SOMME DA CORRISPONDERE PER L'ASSEGNAZIONE DEL BONUS BEBE'</t>
  </si>
  <si>
    <t>FONDO PER IL CONCORSO AL RIMBORSO ALLE REGIONI PER L'ACQUISTO DEI MEDICINALI PARTICOLARI</t>
  </si>
  <si>
    <t>SPESE PER LA CAMERA DEI DEPUTATI</t>
  </si>
  <si>
    <t>SOMMA OCCORRENTE PER FAR FRONTE AGLI ONERI DI GESTIONE DELL'AGENZIA DELLE DOGANE E DEI MONOPOLI</t>
  </si>
  <si>
    <t>CONTRIBUTO A FAVORE DELLE PROVINCE E DELLE CITTA' METROPOLITANE DELLE REGIONI A STATUTO ORDINARIO</t>
  </si>
  <si>
    <t>SOMME DA DESTINARE ALLA TUTELA DEI LAVORATORI SALVAGUARDATI DALLA RIFORMA PENSIONISTICA</t>
  </si>
  <si>
    <t>SOMMA DA RIMBORSARE ALL'INPS PER IL TRATTAMENTO DI QUIESCENZA DEL PERSONALE DIPENDENTE DALLE POSTE ITALIANE S.P.A.</t>
  </si>
  <si>
    <t>ESONERO DEL VERSAMENTO DEI CONTRIBUTI SOCIALI DA PARTE DEI DATORI DI LAVORO IN RELAZIONE AL CONFERIMENTO DEL TRATTAMENTO DI FINE RAPPORTO ALLA PREVIDENZA COMPLEMENTARE</t>
  </si>
  <si>
    <t>MAGGIORAZIONE SOCIALE DEI TRATTAMENTI MINIMI DI PENSIONE ED INTEGRAZIONE AL TRATTAMENTO MINIMO DELL'ASSEGNO ORDINARIO DI INVALIDITA'</t>
  </si>
  <si>
    <t>SOMMA DA EROGARE PER LA CORRESPONSIONE DI ASSEGNI DI MATERNITA'</t>
  </si>
  <si>
    <t>QUOTA PARTE DELLE PRESTAZIONI DERIVANTI DALLA TUTELA PREVIDENZIALE OBBLIGATORIA DELLA MATERNITA'</t>
  </si>
  <si>
    <t>FONDO SOCIALE PER OCCUPAZIONE E FORMAZIONE</t>
  </si>
  <si>
    <t>SOMMA DA EROGARE PER LA COPERTURA DEGLI ONERI DERIVANTI DALLA CONTRIBUZIONE FIGURATIVA A FAVORE DEI GENITORI E FAMILIARI DI PERSONE HANDICAPPATE</t>
  </si>
  <si>
    <t>FONDO CONSOLIDATO PER IL FINANZIAMENTO DEI BILANCI DEGLI ENTI LOCALI.</t>
  </si>
  <si>
    <t>SOMMA DA ASSEGNARE ALL'AGENZIA ITALIANA PER LA COOPERAZIONE ALLO SVILUPPO PER L'ATTUAZIONE DI INIZIATIVE DI COOPERAZIONE INTERNAZIONALE.</t>
  </si>
  <si>
    <t>ESONERO DAL VERSAMENTO CONTRIBUTIVO DA PARTE DEI DATORI DI LAVORO AL FONDO DI GARANZIA PER LE QUOTE DI TRATTAMENTO FINE RAPPORTO CONFERITE ALLA PREVIDENZA COMPLEMENTARE</t>
  </si>
  <si>
    <t>SPESE PER IL SENATO DELLA REPUBBLICA</t>
  </si>
  <si>
    <t>SOMME OCCORRENTI PER LA REGOLAZIONE DELLE QUOTE DI ENTRATE ERARIALI, RELATIVE ANCHE AD ANNI PRECEDENTI, DEVOLUTE ALLA REGIONE SARDA</t>
  </si>
  <si>
    <t>CONTRIBUTO A FAVORE DELLE PROVINCE E DELLE CITTA' METROPOLITANE PER IL FINANZIAMENTO DELLE SPESE CONNESSE ALLE FUNZIONI RELATIVE ALLA VIABILITA' ED ALLA EDILIZIA SCOLASTICA</t>
  </si>
  <si>
    <t>FONDO PER LE NON AUTOSUFFICIENZE</t>
  </si>
  <si>
    <t>SOMMA DA EROGARE PER IL FINANZIAMENTO DEL CONI</t>
  </si>
  <si>
    <t>SOMME DA TRASFERIRE ALL'INPS PER LE SPESE DI FUNZIONAMENTO DELLA GIAS</t>
  </si>
  <si>
    <t>SOMMA DA ASSEGNARE ALLE REGIONI PER IL MANCATO GETTITO DELL'IRAP DERIVANTE DALLA RIDUZIONE DEL COSTO DEL LAVORO RELATIVA ALLA QUOTA "NON SANITA'"</t>
  </si>
  <si>
    <t>SOMMA DA ASSEGNARE ALLA PRESIDENZA DEL CONSIGLIO DEI MINISTRI</t>
  </si>
  <si>
    <t>FONDO NAZIONALE PER LE POLITICHE ED I SERVIZI DELL'ASILO ED INTERVENTI CONNESSI, IVI COMPRESI QUELLI ATTUATI NELLE MATERIE IN ADESIONE A PROGRAMMI E PROGETTI DELL'UNIONE EUROPEA ANCHE IN REGIME DI COFINANZIAMENTO</t>
  </si>
  <si>
    <t>SOMMA DA EROGARE PER LA CORRESPONSIONE DELL'ASSEGNO AI NUCLEI FAMILIARI IN POSSESSO DI RISORSE ECONOMICHE NON SUPERIORE AL VALORE DELL'INDICATORE DELLA SITUAZIONE ECONOMICA DI CUI AL DECRETO LEGISLATIVO 31 MARZO 1998, N. 109, TABELLA 1</t>
  </si>
  <si>
    <t>CONTRIBUTO AI COMUNI PER IL RIMBORSO DEL MINOR GETTITO DELL'IMPOSTA MUNICIPALE PROPRIA DERIVANTE DA MODIFICHE NORMATIVE ALLA DISCIPLINA DELL'IMPOSTA</t>
  </si>
  <si>
    <t>FONDO SPERIMENTALE DI RIEQUILIBRIO DELLE PROVINCE DELLE REGIONI A STATUTO ORDINARIO</t>
  </si>
  <si>
    <t>SOMME DA TRASFERIRE ALL'ISPETTORATO NAZIONALE DEL LAVORO</t>
  </si>
  <si>
    <t>FONDO ORDINARIO PER IL FINANZIAMENTO DEI BILANCI DEGLI ENTI LOCALI.</t>
  </si>
  <si>
    <t>GRAVI CONTRIBUTIVI A FAVORE DELLE IMPRESE ARMATORIALI</t>
  </si>
  <si>
    <t>SOMME DA TRASFERIRE ALL'INPS PER L'INDENNITA' ECONOMICA DI ACCOMPAGNAMENTO AL PENSIONAMENTO DI VECCHIAIA - APE SOCIALE</t>
  </si>
  <si>
    <t>TRASFERIMENTI ALLE AMMINISTRAZIONI PUBBLICHE PER LA RICERCA MEDICO-SANITARIA E LA TUTELA DELLA SALUTE</t>
  </si>
  <si>
    <t>SOMME DA TRASFERIRE ALLA PRESIDENZA DEL CONSIGLIO DEI MINISTRI DESTINATE AL PAGAMENTO DELLE SPESE DERIVANTI DAI CONTENZIOSI</t>
  </si>
  <si>
    <t>SOMME DA EROGARE ALLE REGIONI E PROVINCE AUTONOME DI TRENTO E BOLZANO PER IL RIMBORSO DEGLI ONERI FINANZIARI DERIVATI DALLA CORRESPONSIONE DEGLI INDENNIZZI PER I SOGGETTI DANNEGGIATI DA EMOTRASFUSIONI</t>
  </si>
  <si>
    <t>SOMMA DA ASSEGNARE ALLA CORTE DEI CONTI</t>
  </si>
  <si>
    <t>CONTRIBUTO ALLE PROVINCE DELLE REGIONI A STATUTO ORDINARIO PER L'ESERCIZIO DI FUNZIONI FONDAMENTALI</t>
  </si>
  <si>
    <t>SOMME DA TRASFERIRE ALL'INPS A TITOLO DI ANTICIPAZIONI DI BILANCIO SUL FABBISOGNO FINANZIARIO DELLE GESTIONI PREVIDENZIALI NEL LORO COMPLESSO</t>
  </si>
  <si>
    <t>FONDO RELATIVO ALLE RISORSE FINANZIARIE OCCORRENTI PER L'ATTUAZIONE DEL FEDERALISMO AMMINISTRATIVO</t>
  </si>
  <si>
    <t>SOMME DA EROGARE ALLE REGIONI A STATUTO ORDINARIO A TITOLO DI QUOTA NON SANITA' DELLA COMPARTECIPAZIONE IVA</t>
  </si>
  <si>
    <t>SPESE E DOTAZIONE PER LA PRESIDENZA DELLA REPUBBLICA</t>
  </si>
  <si>
    <t>FONDO INTEGRATIVO PER LA CONCESSIONE DELLE BORSE DI STUDIO</t>
  </si>
  <si>
    <t>CONTRIBUTO ALLE REGIONI PER IL CONCORSO ALLE SPESE DI FUNZIONAMENTO DEI CENTRI PER L'IMPIEGO</t>
  </si>
  <si>
    <t>TRASFERIMENTI ALL'INPS, EX GESTIONE INPDAP, IN RELAZIONE AL RIMBORSO DELLE PRESTAZIONI EROGATE IN APPLICAZIONE DI SPECIFICHE DISPOSIZIONI LEGISLATIVE</t>
  </si>
  <si>
    <t>FINANZIAMENTO DI INTERVENTI E MISURE AGEVOLATIVE PER LA COSTITUZIONE DI POSIZIONI ASSICURATIVE RELATIVE AI PERIODI MATURATI IN DIVERSI REGIMI PENSIONISTICI</t>
  </si>
  <si>
    <t>SOMME OCCORRENTI PER LA REGOLAZIONE CONTABILE DELLE ENTRATE ERARIALI, RELATIVE ANCHE AD ANNI PRECEDENTI, RISCOSSE DALLA REGIONE TRENTINO-ALTO ADIGE</t>
  </si>
  <si>
    <t>FONDO PER IL FINANZIAMENTO DI INTERVENTI E MISURE AGEVOLATIVE IN MATERIA DI RISCATTO AI FINI PENSIONISTICI DEL CORSO LEGALE DI LAUREA E PER LA TOTALIZZAZIONE DEI PERIODI CONTRIBUTIVI MATURATI IN DIVERSI REGIMI PENSIONISTICI</t>
  </si>
  <si>
    <t>QUOTA DEL FONDO UNICO PER LO SPETTACOLO DA EROGARE A FAVORE DELLE FONDAZIONI LIRICO SINFONICHE</t>
  </si>
  <si>
    <t>SOMME DA TRASFERIRE ALL'INPS A RISTORO DELLE MINORI ENTRATE DELL'ENTE PER EFFETTO DELLA SOSPENSIONE DELL'INCREMENTO DELL'ADDIZIONALE COMUNALE SUI DIRITTI DI IMBARCO</t>
  </si>
  <si>
    <t>SOMMA DA ASSEGNARE ALL'ISTITUTO NAZIONALE DI STATISTICA - ISTAT</t>
  </si>
  <si>
    <t>SOMMA DA ASSEGNARE AL CONSIGLIO DI STATO E TRIBUNALI AMMINISTRATIVI REGIONALI</t>
  </si>
  <si>
    <t>SOMME DA CORRISPONDERE AD ENTI, FONDI E CASSE PREVIDENZIALI PER LA MAGGIORAZIONE DEL TRATTAMENTO PENSIONISTICO PER GLI EX COMBATTENTI.</t>
  </si>
  <si>
    <t>CONTRIBUTI DA CORRISPONDERE ALLE GESTIONI PREVIDENZIALI PER METTERE IN CONDIZIONE LE STESSE DI PROVVEDERE ALLA EROGAZIONE DELLE PRESTAZIONI AGLI AVENTI DIRITTO</t>
  </si>
  <si>
    <t>MINORI ENTRATE CONTRIBUTIVE</t>
  </si>
  <si>
    <t>SOMME RELATIVE AL FINANZIAMENTO DEL RINNOVO CONTRATTUALE DEL SETTORE DEL TRASPORTO PUBBLICO LOCALE</t>
  </si>
  <si>
    <t>ASSEGNAZIONE ALL'AGENZIA PER LE EROGAZIONI IN AGRICOLTURA</t>
  </si>
  <si>
    <t>FONDO OCCORRENTE PER GLI INTERVENTI DEL SERVIZIO CIVILE NAZIONALE</t>
  </si>
  <si>
    <t>SOMMA DA VERSARE ALLA REGIONE VALLE D'AOSTA PER I SERVIZI DI TRASPORTO FERROVIARI LOCALI NELL'AMBITO REGIONALE E A COMPENSAZIONE DELLA PERDITA DI GETTITO SUBITA IN CONSEGUENZA DELLA DETERMINAZIONE DELL'ALIQUOTA RIFERITA AD IMPOSTE ERARIALI SULLA PRODUZIONE</t>
  </si>
  <si>
    <t>TRASFERIMENTI COMPENSATIVI DI MINORI INTROITI A TITOLO DI ADDIZIONALE COMUNALE ALL'IRPEF CONSEGUENTI A PROVVEDIMENTI NORMATIVI MODIFICATIVI DELLA DISCIPLINA DELL'IRPEF.</t>
  </si>
  <si>
    <t>ONERI DERIVANTI DALL'APPLICAZIONE DELLE DISPOSIZIONI IN MATERIA DI CUMULO TRA PENSIONI E REDDITI DI LAVORO</t>
  </si>
  <si>
    <t>ONERI PER LE PRESTAZIONI ECONOMICHE CONTRO LA TUBERCOLOSI</t>
  </si>
  <si>
    <t>SOMME DA TRASFERIRE ALLA PRESIDENZA DEL CONSIGLIO DEI MINISTRI PER INTERVENTI A FAVORE DELL'EDITORIA DA STABILIRE AI SENSI DELL'ART. 1, C. 6, DELLA L. 198/2016</t>
  </si>
  <si>
    <t>SOMMA DA ASSEGNARE ALLE REGIONI PER LA CORRESPONSIONE DEI CONTRIBUTI RELATIVI AD INTERVENTI DI EDILIZIA RESIDENZIALE FRUENTI DI MUTUO AGEVOLATO</t>
  </si>
  <si>
    <t>CONTRIBUTI PER GLI INTERVENTI DEI COMUNI E DELLE PROVINCE</t>
  </si>
  <si>
    <t>CONTRIBUTO ALL'ISTITUTO SUPERIORE DI SANITA'</t>
  </si>
  <si>
    <t>CONTRIBUTI DA ASSEGNARE AL CONSIGLIO PER LA RICERCA IN AGRICOLTURA E L'ANALISI DELL'ECONOMIA AGRARIA</t>
  </si>
  <si>
    <t>TRASFERIMENTI COMPENSATIVI DI MINORI INTROITI I.C.I. CONSEGUENTI AD ULTERIORI DETRAZIONI DALL'IMPOSTA DOVUTA PER LE UNITA' IMMOBILIARI ADIBITE AD ABITAZIONE PRINCIPALE.</t>
  </si>
  <si>
    <t>SPESE DA CORRISPONDERE ALL' INPS PER L' EROGAZIONE DEI BENEFICI CONNESSI AL DIRITTO DI SOGGIORNO DEI CITTADINI UE E DEI LORO FAMILIARI NEL TERRITORIO DEGLI STATI MEMBRI</t>
  </si>
  <si>
    <t>SOMME DA DESTINARE AL RIMBORSO ALLE REGIONI E PROVINCE AUTONOME PER LE SPESE SOSTENUTE DAGLI ENTI DEL SERVIZIO SANITARIO REGIONALE PER L'ASSISTENZA SANITARIA E LE RETTE DI SPEDALITA' AGLI STRANIERI BISOGNOSI, NONCHE' SPESE CONNESSE</t>
  </si>
  <si>
    <t>SGRAVI CONTRIBUTIVI</t>
  </si>
  <si>
    <t>FONDO PER IL DIRITTO AL LAVORO DEI DISABILI</t>
  </si>
  <si>
    <t>SOMMA DA CORRISPONDERE ALL'INPS PER L'EROGAZIONE DEI BENEFICI CONNESSI AL PERMESSO DI SOGGIORNO</t>
  </si>
  <si>
    <t>SOMME DA ASSEGNARE ALL'AGENZIA DELLE ENTRATE PER IL PAGAMENTO ALL'AGENZIA DEL DEMANIO DEI CANONI DI LOCAZIONE PER GLI IMMOBILI ASSEGNATI ALLE AMMINISTRAZIONI DELLO STATO.</t>
  </si>
  <si>
    <t>SOMME DA TRASFERIRE ALL'AGENZIA NAZIONALE PER LE POLITICHE ATTIVE DEL LAVORO</t>
  </si>
  <si>
    <t>SOMME DA CORRISPONDERE ALLE REGIONI PER IL FINANZIAMENTO DI INTERVENTI DI COMPETENZA REGIONALE IN MATERIA DI POLITICHE SOCIALI</t>
  </si>
  <si>
    <t>SPESE PER L'AGENZIA - ICE PER LA PROMOZIONE ALL'ESTERO E L'INTERNAZIONALIZZAZIONE DELLE IMPRESE ITALIANE</t>
  </si>
  <si>
    <t>CONTRIBUTO STRAORDINARIO ALLA PROVINCIA E AL COMUNE DI NAPOLI E AL COMUNE DI PALERMO PER L'ATTUAZIONE DI MISURE DI POLITICHE ATTIVE FINALIZZATE ALLA STABILIZZAZIONE OCCUPAZIONALE DEI LAVORATORI IMPIEGATI IN ATTIVITA SOCIALMENTE UTILI.</t>
  </si>
  <si>
    <t>SOMMA DA EROGARE A ENTI, ISTITUTI, ASSOCIAZIONI, FONDAZIONI ED ALTRI ORGANISMI</t>
  </si>
  <si>
    <t>ONERE A CARICO DEL BILANCIO DELLO STATO RELATIVO ALLA CORRESPONSIONE DELL'INDENNITA' DI BUONUSCITA SPETTANTE AL PERSONALE DELLE POSTE ITALIANE SPA MATURATA FINO AL 27 FEBBRAIO 1998</t>
  </si>
  <si>
    <t>SOMME DA CORRISPONDERE ALLA PRESIDENZA DEL CONSIGLIO DEI MINISTRI PER LE POLITICHE DELLE PARI OPPORTUNITA'</t>
  </si>
  <si>
    <t>SOMMA DA ASSEGNARE AL DIPARTIMENTO DELLA PROTEZIONE CIVILE</t>
  </si>
  <si>
    <t>QUOTA DEL FONDO UNICO PER LO SPETTACOLO DA EROGARE PER IL SOVVENZIONAMENTO DELLE ATTIVITA' MUSICALI IN ITALIA E ALL'ESTERO</t>
  </si>
  <si>
    <t>CONTRIBUTO PER L'ISTITUTO SUPERIORE PER LA PROTEZIONE E LA RICERCA AMBIENTALE</t>
  </si>
  <si>
    <t>SOMME OCCORRENTI PER IL PAGAMENTO DELLO SPLIT PAYMENT ALLA REGIONE SICILIANA</t>
  </si>
  <si>
    <t>FONDO PER IL FINANZIAMENTO DELL'ASSEGNO DI DISOCCUPAZIONE (ASDI)</t>
  </si>
  <si>
    <t>CONTRIBUTO DA CORRISPONDERE AL FONDO DI PREVIDENZA COSTITUITO PRESSO L'I.N.P.S. IN RELAZIONE AGLI SQUILIBRI GESTIONALI DERIVANTI DALL'EROGAZIONE DEI TRATTAMENTI PREVIDENZIALI SPETTANTI AGLI EX DIPENDENTI DEGLI ENTI PORTUALI DI GENOVA E TRIESTE</t>
  </si>
  <si>
    <t>SOMMA OCCORRENTE PER LA COMPENSAZIONE ALLE IMPRESE FORNITRICI DI ENERGIA ELETTRICA E GAS NATURALE , NELLE REGIONI A STATUTO ORDINARIO, DELLE AGEVOLAZIONI TARIFFARIE CONCESSE ALLE FAMIGLIE ECONOMICAMENTE SVANTAGGIATE</t>
  </si>
  <si>
    <t>SPESE RELATIVE ALLA CORTE COSTITUZIONALE</t>
  </si>
  <si>
    <t>ONERI PENSIONISTICI DERIVANTI DA ABROGAZIONE DEL SISTEMA DI PENALIZZAZIONE DEI SOGGETTI LA CUI PRESTAZIONE VIENE LIQUIDATA CON DECORRENZA DAL 1° GENNAIO 2015 E CHE MATURANO I REQUISITI FINO AL 31.12.2017</t>
  </si>
  <si>
    <t>SOMME DA TRASFERIRE ALL'INAIL PER LO SVOLGIMENTO DELLE FUNZIONI E DELLE ATTIVITA' SVOLTE DAL SOPPRESSO ISTITUTO SUPERIORE PER LA PREVENZIONE E LA SICUREZZA DEL LAVORO (ISPESL), INCLUSE QUELLE RELATIVE ALLE RISORSE UMANE E STRUMENTALI</t>
  </si>
  <si>
    <t>FONDO PER L'EROGAZIONE DI CONTRIBUTI PER L'ESTINZIONE ANTICIPATA DI MUTUI E PRESTITI OBBLIGAZIONARI DA PARTE DEI COMUNI</t>
  </si>
  <si>
    <t>RIMBORSO AI COMUNI PER LE MAGGIORI SPESE SOSTENUTE IN OCCASIONE DEL REFERENDUM COSTITUZIONALE DEL 4 DICEMBRE 2016</t>
  </si>
  <si>
    <t>FONDO PER IL GIOCO D'AZZARDO PATOLOGICO</t>
  </si>
  <si>
    <t>SOMMA DA EROGARE ALL'OSPEDALE PEDIATRICO BAMBINO GESU'</t>
  </si>
  <si>
    <t>SOMMA DA CORRISPONDERE ALLA PRESIDENZA DEL CONSIGLIO DEI MINISTRI RELATIVA A QUOTA PARTE DELL' IMPORTO DELL' 8 PER MILLE DEL GETTITO IRPEF DA UTILIZZARE DALLO STATO PER INTERVENTI STRAORDINARI PER FAME NEL MONDO, CALAMITA' NATURALI, ASSISTENZA AI RIFUGIATI E CONSERVAZIONE DI BENI CULTURALI E RISTRUTTURAZIONE, MIGLIORAMENTO, MESSA IN SICUREZZA, ADEGUAMENTO ANTISISMICO ED EFFICIENTAMENTO ENERGETICO DEGLI IMMOBILI DI PROPRIETA' PUBBLICA ADIBITI ALL ' ISTRUZIONE SCOLASTICA</t>
  </si>
  <si>
    <t>TRASFERIMENTI COMPENSATIVI DI MINORI INTROITI A TITOLO DI IMU E TASI, CONSEGUENTI ALLA SOSPENSIONE DEI VERSAMENTI TRIBUTARI NEI COMUNI COLPITI DA CALAMITA’ NATURALI</t>
  </si>
  <si>
    <t>CONTRIBUTO DELLO STATO PER LA RICERCA SCIENTIFICA</t>
  </si>
  <si>
    <t>ASSEGNI FAMILIARI DA CORRISPONDERE AI COLTIVATORI DIRETTI, COLONI E MEZZADRI</t>
  </si>
  <si>
    <t>CONTRIBUTO ALLE CITTA' METROPOLITANE DELLE REGIONI A STATUTO ORDINARIO PER L'ESERCIZIO DELLE FUNZIONI FONDAMENTALI</t>
  </si>
  <si>
    <t>FONDO PER L'ASSISTENZA ALLE PERSONE CON DISABILITA'' GRAVE PRIVE DEL SOSTEGNO FAMILIARE</t>
  </si>
  <si>
    <t>QUOTA DEL FONDO UNICO PER LO SPETTACOLO DA EROGARE PER IL SOVVENZIONAMENTO DELLE ATTIVITA' TEATRALI DI PROSA</t>
  </si>
  <si>
    <t>FONDO PER IL FINANZIAMENTO DI SGRAVI CONTRIBUTIVI PER INCENTIVARE LA CONTRATTAZIONE DI SECONDO LIVELLO</t>
  </si>
  <si>
    <t>SOMMA DA ASSEGNARE ALL' INAIL PER LE MINORI ENTRATE DERIVANTI DALL' ESCLUSIONE DELLA RETRIBUZIONE IMPONIBILE AI FINI CONTRIBUTIVI</t>
  </si>
  <si>
    <t>RIMBORSO ALL'INPS, EX GESTIONE INPDAP, DEI BENEFICI RELATIVI ALLA RILIQUIDAZIONE DEL TRATTAMENTO DI QUIESCENZA PER IL RICONOSCIMENTO DELLE ANZIANITA' PREGRESSE E MIGLIORAMENTI DELLE PENSIONI DEL SETTORE PUBBLICO</t>
  </si>
  <si>
    <t>SOMMA DA ASSEGNARE AI POLICLINICI UNIVERSITARI GESTITI DIRETTAMENTE DA UNIVERSITA' NON STATALI A TITOLO DI CONCORSO STATALE AL FINANZIAMENTO DELLE ATTIVITA' STRUMENTALI NECESSARIE AL PERSEGUIMENTO DEI FINI ISTITUZIONALI</t>
  </si>
  <si>
    <t>TRATTAMENTO STRAORDINARIO DI INTEGRAZIONE SALARIALE AI GIORNALISTI PROFESSIONISTI, AI PUBBLICISTI ED AI PRATICANTI DIPENDENTI DA IMPRESE EDITRICI DI GIORNALI QUOTIDIANI</t>
  </si>
  <si>
    <t>SOMMA DA ASSEGNARE AL CONSIGLIO SUPERIORE DELLA MAGISTRATURA</t>
  </si>
  <si>
    <t>SOMMA DA TRASFERIRE AL FONDO SPEDIZIONIERI DOGANALI</t>
  </si>
  <si>
    <t>SOMMA OCCORRENTE PER GARANTIRE LA GRATUITA', TOTALE O PARZIALE, DEI LIBRI DI TESTO IN FAVORE DEGLI ALUNNI CHE ADEMPIANO L'OBBLIGO SCOLASTICO IN POSSESSO DEI REQUISITI RICHIESTI, NONCHE' ALLA FORNITURA DI LIBRI DI TESTO DA DARE IN COMODATO ANCHE AGLI STUDENTI DELLA SCUOLA SECONDARIA SUPERIORE</t>
  </si>
  <si>
    <t>SOMMA DA ASSEGNARE ALL' E.N.I.T. - AGENZIA NAZIONALE DEL TURISMO</t>
  </si>
  <si>
    <t>PENSIONI D'ANNATA</t>
  </si>
  <si>
    <t>FONDO UNICO PER IL WELFARE DELLO STUDENTE E PER IL DIRITTO ALLO STUDIO</t>
  </si>
  <si>
    <t>SPESE RELATIVE AL PERSONALE COMANDATO NON GESTITO DA NOIPA DA RIMBORSARE ALLE AMMINISTRAZIONI ED AGLI ENTI PUBBLICI NON ECONOMICI</t>
  </si>
  <si>
    <t>CONTRIBUTO CONSEGUENTE ALLA STIMA DEL GETTITO DELL'IMPOSTA COMUNALE SUGLI IMMOBILI RELATIVO AGLI ANNI 2009 E 2010</t>
  </si>
  <si>
    <t>FONDO NAZIONALE PER L'INFANZIA E L'ADOLESCENZA FINALIZZATO ALLA REALIZZAZIONE DI INTERVENTI NEI COMUNI RISERVATARI DI CUI ALLA LEGGE N. 285 DEL 1997</t>
  </si>
  <si>
    <t>SOMME DA ASSEGNARE ALL'INPS E ALL'INAIL IN RELAZIONE AL TRASFERIMENTO ALL'AGENZIA DEL DEMANIO AI FINI DEL PAGAMENTO DEI CANONI DI AFFITTO PER GLI IMMOBILI IN USO GOVERNATIVO TRASFERITI AL FONDO IMMOBILI PUBBLICI</t>
  </si>
  <si>
    <t>SGRAVI CONTRIBUTIVI ALLE IMPRESE CHE ESERCITANO LA PESCA COSTIERA NONCHE' ALLE IMPRESE CHE ESERCITANO LA PESCA NELLE ACQUE INTERNE E LAGUNARI, PER LA SALVAGUARDIA DELL'OCCUPAZIONE DELLA GENTE DI MARE</t>
  </si>
  <si>
    <t>SPESE DI ESERCIZIO PER GESTIONI DI FERROVIE. ANTICIPAZIONE DI SPESE PER PROVVEDIMENTI DI UFFICIO</t>
  </si>
  <si>
    <t>SOMME DA EROGARE ALL'INPS IN RELAZIONE AL TRASFERIMENTO DI RISORSE FINANZIARIE IN MATERIA DI INVALIDITA' CIVILE, CECITA' CIVILE, SORDOMUTISMO, HANDICAP E DISABILITA' GIA' DI COMPETENZA DEL MINISTERO DELL'ECONOMIA E DELLE FINANZE</t>
  </si>
  <si>
    <t>SOMME DESTINATE ALL'INCREMENTO DELLA MASSA ATTIVA DELLA GESTIONE LIQUIDATORIA DEGLI ENTI LOCALI IN STATO DI DISSESTO FINANZIARIO</t>
  </si>
  <si>
    <t>SOMMA OCCORRENTE PER LA PROVVISTA DI ACQUA E IL RIFORNIMENTO IDRICO DELLE ISOLE MINORI. SPESE PER LA MANUTENZIONE, LAVORI NAVIGLIO, MATERIALI, CARBOLUBRIFICANTI, CONNESSE ALL'ESPLETAMENTO DEL SERVIZIO DI RIFORNIMENTO IDRICO DELLE ISOLE MINORI</t>
  </si>
  <si>
    <t>RIMBORSO ALL'INPS, EX GESTIONE INPDAP, DEI MAGGIORI ONERI INCONTRATI NELLA LIQUIDAZIONE DELL'INDENNITA' DI BUONUSCITA E DI PREVIDENZA PER IL PERSONALE CIVILE E MILITARE DELLO STATO</t>
  </si>
  <si>
    <t>CONTRIBUTO ALL'AGENZIA ITALIANA DEL FARMACO</t>
  </si>
  <si>
    <t>SOMME DA ASSEGNARE ALL'ENTE NAZIONALE PER L'AVIAZIONE CIVILE</t>
  </si>
  <si>
    <t>SOMME DA TRASFERIRE ALL'INAIL PER IL FINANZIAMENTO DEL FONDO PER LE VITTIME DELL'AMIANTO</t>
  </si>
  <si>
    <t>SOMME DA TRASFERIRE ALLA PRESIDENZA DEL CONSIGLIO DEI MINISTRI PER LA COSTITUZIONE DEL FONDO PER L'ATTUAZIONE DEL PIANO NAZIONALE PER LA RIQUALIFICAZIONE E RIGENERAZIONE DELLE AREE URBANE DEGRADATE</t>
  </si>
  <si>
    <t>SOMME DA TRASFERIRE AL COMITATO ITALIANO PARALIMPICO PER IL FINANZIAMENTO DELLE ATTIVITA' ISTITUZIONALI</t>
  </si>
  <si>
    <t>SPESE DI FUNZIONAMENTO DELL'UFFICIO DEL GARANTE PER LA TUTELA DELLE PERSONE E DI ALTRI SOGGETTI RISPETTO AL TRATTAMENTO DEI DATI PERSONALI</t>
  </si>
  <si>
    <t>RIMBORSO ALLE REGIONI INTERESSATE DEGLI ONERI PREGRESSI DERIVANTI DALLA IMMISSIONE IN RUOLI SPECIALI AD ESAURIMENTO DEL PERSONALE ASSUNTO IN RELAZIONE AI TERREMOTI VERIFICATISI TRA IL 1968 ED IL 1984.</t>
  </si>
  <si>
    <t>RIMBORSO ALLE REGIONI LOMBARDIA E PIEMONTE DEGLI ONERI SOSTENUTI PER ASSICURARE LA VENDITA DI CARBURANTI A PREZZO RIDOTTO NELLE ZONE CONFINANTI CON LA SVIZZERA</t>
  </si>
  <si>
    <t>RIMBORSO ALL'INAIL DELLE SOMME EROGATE PER LE PENSIONI DI INABILITA' CORRISPOSTE AI LAVORATORI AFFETTI DA MALATTIE ASBESTO CORRELATE</t>
  </si>
  <si>
    <t>SOMME DA ASSEGNARE ALLE FONDAZIONI LIRICO SINFONICHE PER LA RIDUZIONE DEL DEBITO FISCALE E PER FAVORIRE LE EROGAZIONI LIBERALI</t>
  </si>
  <si>
    <t>SOMME DA TRASFERIRE ALL'INPS PER IL BENEFICIO CONCESSO AI LAVORATORI PART TIME NEL SETTORE PRIVATO CHE MATURANO ENTRO IL 31/12/2018 IL DIRITTO AL TRATTAMENTO PENSIONISTICO DI VECCHIAIA</t>
  </si>
  <si>
    <t>SOMMA DA ASSEGNARE ALL'AGENZIA ITALIANA PER LA COOPERAZIONE ALLO SVILUPPO PER LE SPESE DI PERSONALE.</t>
  </si>
  <si>
    <t>CONTRIBUTO AI COMUNI COLPITI DAGLI EVENTI SISMICI DEL MAGGIO 2012 PER IL RIMBORSO DEL MINOR GETTITO DELL'IMPOSTA MUINICIPALE PROPRIA AL FINE DI AGEVOLARE LA RIPRESA DELLE ATTIVITA' E L'ATTUAZIONE DEI PIANI PER LA RICOSTRUZIONE.</t>
  </si>
  <si>
    <t>FONDO PER I CONTENZIOSI CONNESSI A SENTENZE ESECUTIVE RELATIVE A CALAMITA' E CEDIMENTI</t>
  </si>
  <si>
    <t>SOMMA DA TRASFERIRE ALLA PRESIDENZA DEL CONSIGLIO DEI MINISTRI DESTINATA ALLE POLITICHE IN MATERIA DI ADOZIONI INTERNAZIONALI ED AL FUNZIONAMENTO DELLA COMMISSIONE PER LE ADOZIONI INTERNAZIONALI</t>
  </si>
  <si>
    <t>SPESE DELL'AGENZIA PER LA COESIONE TERRITORIALE</t>
  </si>
  <si>
    <t>CONTRIBUTI COMPENSATIVI, AI COMUNI COLPITI DAGLI EVENTI SISMICI VERIFICATISI A PARTIRE DAL 2009 AL 2016, PER I TAGLI AL FONDO DI SOLIDARIETA' COMUNALE.</t>
  </si>
  <si>
    <t>TRASFERIMENTI COMPENSATIVI ALLE PROVINCE DI MINORI INTROITI A TITOLO DI IMPOSTA PROVINCIALE DI TRASCRIZIONE</t>
  </si>
  <si>
    <t>SOMME DA TRASFERIRE AL COMMISSARIO STRAORDINARIO PER LA RICOSTRUZIONE POST SISMA DEL 24 AGOSTO 2016 PER LE SPESE DI FUNZIONAMENTO DELLA STRUTTURA COMMISSARIALE E DEGLI UFFICI SPECIALI PER LA RICOSTRUZIONE</t>
  </si>
  <si>
    <t>QUOTA DELLE RISORSE RELATIVE ALLE SOMME RISCOSSE IN VIA DEFINITIVA CORRELABILI AD ATTIVITA' DI CONTROLLO FISCALE DA DESTINARE AL FONDO DI ASSISTENZA PER I FINANZIERI</t>
  </si>
  <si>
    <t>FONDO DA ASSEGNARE ALL'AGENZIA PER LA PROMOZIONE ALL'ESTERO, L'INTERNAZIONALIZZAZIONE DELLE IMPRESE ITALIANE E L'ATTRAZIONE DEGLI INVESTIMENTI ESTERI.</t>
  </si>
  <si>
    <t>SOMMA DA ASSEGNARE AL CENTRO DI FORMAZIONE E STUDI - FORMEZ</t>
  </si>
  <si>
    <t>ASSEGNI AGLI ISTITUTI ITALIANI DI CULTURA ALL'ESTERO</t>
  </si>
  <si>
    <t>CONTRIBUTO A FAVORE DEI COLLEGI UNIVERSITARI LEGALMENTE RICONOSCIUTI PER LO SVOLGIMENTO DI ATTIVITA' CULTURALE A CARATTERE NAZIONALE ED INTERNAZIONALE E FINANZIAMENTO DELLE FUNZIONI DELEGATE ALLA REGIONE AUTONOMA SARDEGNA IN MATERIA DI DIRITTO ALLO STUDIO</t>
  </si>
  <si>
    <t>SOMMA DA TRASFERIRE ALLA PROVINCIA AUTONOMA DI TRENTO</t>
  </si>
  <si>
    <t>SOMME DA TRASFERIRE ALLA CASSA PER I SERVIZI ENERGETICI E AMBIENTALI - CSEA - IN RELAZIONE ALLA RIDUZIONE DELLA COMPONENTE A2 DELLE TARIFFE DI DISTRIBUZIONE</t>
  </si>
  <si>
    <t>CONTRIBUTI DA CORRISPONDERE AGLI ISTITUTI PREVIDENZIALI PER LA RICONGIUNZIONE DELLE POSIZIONI PREGRESSE PER IL PERSONALE DEGLI ENTI DISCIOLTI</t>
  </si>
  <si>
    <t>SOMME DA EROGARE ALL' INPS (EX ENPALS) IN RELAZIONE ALLE MINORI ENTRATE CONTRIBUTIVE RICONOSCIUTE PER PARTICOLARI CATEGORIE DI LAVORATORI</t>
  </si>
  <si>
    <t>SOMME DA TRASFERIRE ALL'INPS PER GLI ONERI CONNESSI AGLI ACCERTAMENTI MEDICO-LEGALI SOSTENUTI DALLE AMMINISTRAZIONI PUBBLICHE</t>
  </si>
  <si>
    <t>SOMMA DA ASSEGNARE ALLA SCUOLA NAZIONALE DELL'AMMINISTRAZIONE</t>
  </si>
  <si>
    <t>SOMME DA ASSEGNARE ALLA PRESIDENZA DEL CONSIGLIO DEI MINISTRI PER IL FINANZIAMENTO DEL FONDO DI SOSTEGNO ALLA NATALITA'</t>
  </si>
  <si>
    <t>SOMME SPETTANTI AI COMUNI PER LA PARTECIPAZIONE AL CONTRASTO ALL'EVASIONE FISCALE E CONTRIBUTIVA</t>
  </si>
  <si>
    <t>SOMMA DA ASSEGNARE PER IL FINANZIAMENTO DELLE FUNZIONI ATTRIBUITE AGLI ENTI LOCALI DELLA SARDEGNA</t>
  </si>
  <si>
    <t>QUOTA DEL FONDO UNICO PER LO SPETTACOLO DA EROGARE PER IL SOVVENZIONAMENTO DELLE ATTIVITA' DI DANZA IN ITALIA E ALL'ESTERO</t>
  </si>
  <si>
    <t>FONDO DERIVANTE DALLE SANZIONI AMMINISTRATIVE IRROGATE DALL' AUTORITA' GARANTE DELLA CONCORRENZA E DEL MERCATO DA DESTINARE AD INIZIATIVE A FAVORE DEI CONSUMATORI</t>
  </si>
  <si>
    <t>RIMBORSO ALLE GESTIONI PREVIDENZIALI DEI MAGGIORI ONERI DERIVANTI DAI BENEFICI PREVIDENZIALI A FAVORE DEI CENTRALINISTI NON VEDENTI</t>
  </si>
  <si>
    <t>SOMMA DA EROGARE PER ONERI DERIVANTI DA DISPOSIZIONI PER IL SOSTEGNO DELLE DONNE VITTIME DI VIOLENZA DI GENERE</t>
  </si>
  <si>
    <t>FONDO INQUILINI MOROSI INCOLPEVOLI</t>
  </si>
  <si>
    <t>SOMMA DA ASSEGNARE AGLI ISTITUTI ZOOPROFILATTICI SPERIMENTALI PER IL FINANZIAMENTO DELL'ATTIVITA' DI RICERCA CORRENTE</t>
  </si>
  <si>
    <t>ONERI RELATIVI AI TRATTAMENTI DI CASSA INTEGRAZIONE GUADAGNI E AI CONTRATTI DI SOLIDARIETA' PER I DIPENDENTI DEI PARTITI POLITICI</t>
  </si>
  <si>
    <t>FINANZIAMENTO DELL'ATTIVITA' DI RICERCA CORRENTE DELL'ISTITUTO SUPERIORE DI SANITA'</t>
  </si>
  <si>
    <t>FONDO PER LA CONCESSIONE AGLI ENTI LOCALI DI UN CONTRIBUTO IN CONTO INTERESSI SU OPERAZIONI DI INDEBITAMENTO</t>
  </si>
  <si>
    <t>SOMME DA TRASFERIRE ALLA PRESIDENZA DEL CONSIGLIO DEI MINISTRI PER L'ACCORDO DI COLLABORAZIONE IN MATERIA RADIOTELEVISIVA FRA IL GOVERNO DELLA REPUBBLICA ITALIANA E SAN MARINO E PER LE ATTIVITA'’ CONNESSE ALLA DIFFUSIONE DI NOTIZIE ITALIANE CON I SERVIZI ESTERI</t>
  </si>
  <si>
    <t>SPESE PER IL SUPPORTO FUNZIONALE ED ORGANIZZATIVO DELLE ATTIVITA' DEL COMMISSARIO STRAORDINARIO PER L'ATTUAZIONE DELL'AGENDA DIGITALE</t>
  </si>
  <si>
    <t>SOMME DA DESTINARE ALLE REGIONI PER IL RIMBORSO DEGLI ONERI CONNESSI AGLI ACCERTAMENTI MEDICO-LEGALI</t>
  </si>
  <si>
    <t>ASSEGNAZIONI PER LA REALIZZAZIONE DELLE SEZIONI SPERIMENTALI AGGREGATE ALLA SCUOLA DELL'INFANZIA</t>
  </si>
  <si>
    <t>RIMBORSO ALL'I.N.A.I.L. DEGLI ONERI SOSTENUTI PER PRESTAZIONI IN FAVORE DEI LAVORATORI COLPITI DA SILICOSI CONTRATTA NELLE MINIERE DI CARBONE IN BELGIO E RIMPATRIATI</t>
  </si>
  <si>
    <t>MANCATI GETTITI PER RIDUZIONE IMPONIBILE EMOLUMENTI DI FAMIGLIA</t>
  </si>
  <si>
    <t>CONTRIBUTO SVILUPPO INVESTIMENTI DELLE COMUNITA' MONTANE</t>
  </si>
  <si>
    <t>CONTRIBUTI A FAVORE DELLE PROVINCE DELLA REGIONE SARDEGNA E DELLA CITTA' METROPOLITANA DI CAGLIARI</t>
  </si>
  <si>
    <t>CONTRIBUTO A FAVORE DEI COMUNI SEDI DI UFFICI GIUDIZIARI</t>
  </si>
  <si>
    <t>CONTRIBUTO ALLA CITTA' METROPOLITANA DI CAGLIARI E ALLE PROVINCE DELLA REGIONE SARDEGNA A TITOLO DI PARZIALE CONCORSO ALLA FINANZA PUBBLICA DA PARTE DEI MEDESIMI ENTI</t>
  </si>
  <si>
    <t>FONDO PER GLI EREDI DEI LAVORATORI VITTIME DELL'AMIANTO</t>
  </si>
  <si>
    <t>SOMMA DA ASSEGNARE ALLA REGIONE SARDEGNA A TITOLO DI CONTRIBUTI ALLE AZIENDE AGROPASTORALI INTERESSATE DA EVENTI CLIMATICI AVVERSI NEL CORSO DELL'ANNO 2017</t>
  </si>
  <si>
    <t>SOMMA DA ASSEGNARE ALL'AGENZIA PER L'ITALIA DIGITALE</t>
  </si>
  <si>
    <t>SPESE RELATIVE AL PERSONALE COMANDATO NON GESTITO DA NOIPA DA RIMBORSARE OBBLIGATORIAMENTE ALLE AMMINISTRAZIONI ED AGLI ENTI PUBBLICI NON ECONOMICI</t>
  </si>
  <si>
    <t>SOMMA DA TRASFERIRE ALLA SCUOLA EUROPEA DI PARMA PER IL PROPRIO FUNZIONAMENTO</t>
  </si>
  <si>
    <t>SGRAVI FISCALI E AGEVOLAZIONI ALLE IMPRESE CHE ASSUMONO DETENUTI O INTERNATI NEGLI ISTITUTI PENITENZIARI</t>
  </si>
  <si>
    <t>SOMME DA CORRISPONDERE ALLA PRESIDENZA DEL CONSIGLIO DEI MINISTRI PER L'ATTUAZIONE DELLE POLITICHE ANTIDROGA</t>
  </si>
  <si>
    <t>FONDO NAZIONALE PER LE POLITICHE MIGRATORIE</t>
  </si>
  <si>
    <t>SOMMA DA ASSEGNARE ALLE PROVINCE E AI COMUNI PER LA STABILIZZAZIONE DEL PERSONALE ETI IN POSIZIONE DI COMANDO PRESSO ALTRE AMMINISTRAZIONI</t>
  </si>
  <si>
    <t>FONDO PER LA DEFINIZIONE DEL CONTENZIOSO AMMINISTRATIVO DERIVANTE DALLA SENTENZA DEL CONSIGLIO DI STATO N. 1291 DEL 12 MARZO 2015 E DAL RICORSO N. 7234 DEL 2014 PENDENTE INNANZI AL TRIBUNALE AMMINISTRATIVO REGIONALE DEL LAZIO</t>
  </si>
  <si>
    <t>FONDO DA RIPARTIRE TRA GLI ENTI LOCALI IN RELAZIONE ALL'ASSOGGETTAMENTO ALL'IMPOSTA SUL VALORE AGGIUNTO DI PRESTAZIONI DI SERVIZI E PROVENTI VARI</t>
  </si>
  <si>
    <t>FONDO PER LAVORATORI AUTONOMI</t>
  </si>
  <si>
    <t>CONTRIBUTO STATALE ALLE SPESE DI FUNZIONAMENTO E AI COSTI GENERALI DI STRUTTURA DI ANPAL SERVIZI S.P.A.</t>
  </si>
  <si>
    <t>FONDO FINALIZZATO A REINTEGRARE L'INAIL DELL'ONERE CONSEGUENTE ALLA COPERTURA ASSICURATIVA DI PARTICOLARI CATEGORIE DI SOGGETTI</t>
  </si>
  <si>
    <t>INDENNITA' DI MOBILITA' PER I LAVORATORI LICENZIATI DA ENTI NON COMMERCIALI NEL SETTORE DELLA SANITA' PRIVATA</t>
  </si>
  <si>
    <t>SOMMA DA EROGARE ALL'INPS, EX GESTIONE INPDAP, IN RELAZIONE AL CONFERIMENTO AI MAGISTRATI DEGLI INCARICHI DIRETTIVI GIUDICANTI E REQUIRENTI DI LEGITTIMITA'</t>
  </si>
  <si>
    <t>SOMMA DA TRASFERIRE ALL'AGENZIA NAZIONALE DI VALUTAZIONE DEL SISTEMA UNIVERSITARIO E DELLA RICERCA PER IL PROPRIO FUNZIONAMENTO</t>
  </si>
  <si>
    <t>SOMME DA EROGARE PER LA CORRESPONSIONE DELL'INDENNITA' ANNUALE A FAVORE DEI LAVORATORI AFFETTI DA TALASSEMIA MAJOR E DREPANOCITOSI</t>
  </si>
  <si>
    <t>SOMME DA DESTINARE ALLE POLITICHE DI SVILUPPO E COMPETITIVITA' DEL TURISMO</t>
  </si>
  <si>
    <t>CONTRIBUTO STRAORDINARIO AL COMUNE DI CAMPIONE D'ITALIA</t>
  </si>
  <si>
    <t>SOMMA DA ASSEGNARE AL CONSIGLIO NAZIONALE DELL'ECONOMIA E DEL LAVORO -CNEL</t>
  </si>
  <si>
    <t>FONDO PER I LAVORATORI CHE HANNO SUBITO L'ESPOSIZIONE ALLE POLVERI DI AMIANTO</t>
  </si>
  <si>
    <t>SOMME DESTINATE AI COMUNI DEL SEDIME AEROPORTUALE IN RELAZIONE ALL'ADDIZIONALE SUI DIRITTI DI IMBARCO DEI PASSEGGERI GIA' INCLUSE NEL FONDO DI CUI ALL'ARTICOLO 2 DELLA LEGGE 24 DICEMBRE 2007, N. 244 COMMA 616.</t>
  </si>
  <si>
    <t>RIMBORSO DEGLI ONERI CONNESSI AGLI ACCERTAMENTI MEDICO-LEGALI SOSTENUTI DAGLI ENTI LOCALI SUI DIPENDENTI ASSENTI DAL SERVIZIO PER MALATTIA</t>
  </si>
  <si>
    <t>RIMBORSO FORFETARIO ALLE REGIONI DELLE SPESE SOSTENUTE PER GLI ACCERTAMENTI MEDICO-LEGALI SUL PERSONALE SCOLASTICO ED EDUCATIVO</t>
  </si>
  <si>
    <t>CONTRIBUTI ALLA FONDAZIONE ORCHESTRA SINFONICA E CORO SINFONICO DI MILANO GIUSEPPE VERDI</t>
  </si>
  <si>
    <t>CONTRIBUTI DA CORRISPONDERE ALL'INAIL A CARICO DELLO STATO PER LA COSTRUZIONE DI SCUOLE INNOVATIVE</t>
  </si>
  <si>
    <t>CONTRIBUTO AI COMUNI PER IL RIMBORSO DEL MINOR GETTITO DELL'IMU, TASI E TARI DERIVANTE DA MODIFICHE NORMATIVE ALLA DISCIPLINA DELL'IMPOSTA</t>
  </si>
  <si>
    <t>SOMME DA ASSEGNARE AL PARLAMENTO ITALIANO PER IL FUNZIONAMENTO DELL'UFFICIO PARLAMENTARE DI BILANCIO</t>
  </si>
  <si>
    <t>SPESE PER GLI ONERI RELATIVI ALLE COMMISSIONI STRAORDINARIE NOMINATE PER LA GESTIONE DEGLI ENTI LOCALI, NEI CUI CONFRONTI E' STATO DISPOSTO LO SCIOGLIMENTO CONSEGUENTE A FENOMENI DI INFILTRAZIONE E CONDIZIONAMENTO DI TIPO MAFIOSO NONCHE' SPESE PER IL TRATTAMENTO ECONOMICO DEL PERSONALE AMMINISTRATIVO E TECNICO ASSEGNATO AI MEDESIMI ENTI LOCALI.</t>
  </si>
  <si>
    <t>CONTRIBUTI AD ENTI, ISTITUTI, ASSOCIAZIONI, FONDAZIONI ED ALTRI ORGANISMI</t>
  </si>
  <si>
    <t>RIMBORSO ALL'I.N.A.I.L. DELLE RENDITE VITALIZIE EROGATE AI CITTADINI RIMASTI INVALIDI ED AI SUPERSTITI DEI DECEDUTI IN CONSEGUENZA DI CALAMITA' NATURALI</t>
  </si>
  <si>
    <t>SOMME DA ATTRIBUIRE AI COMUNI DI LIVORNO, ROSIGNANO MARITTIMO E COLLESALVETTI PER LA COMPENSAZIONE DEGLI EFFETTI FINANZIARI CONNESSI ALLA SOSPENSIONE DEI VERSAMENTI E DEGLI ADEMPIMENTI RELATIVI ALL'IMU/TASI</t>
  </si>
  <si>
    <t>ONERI DERIVANTI DAL PAGAMENTO DELL' INDENNITA' EQUIPOLLENTE AL TFR PER LAVORATORI AUTONOMI E LIBERI PROFESSIONISTI</t>
  </si>
  <si>
    <t>SOMME DA ASSEGNARE ALLA PRESIDENZA DEL CONSIGLIO DEI MINISTRI PER ONERI DERIVANTI DALLA CONCESSIONE DI CONTRIBUTI PER L'AMMORTAMENTO DEI MUTUI DIVERSI DA QUELLI ATTIVATI A SEGUITO DI CALAMITA' NATURALI TRASFERITI AL MINISTERO DELL'ECONOMIA E DELLE FINANZE</t>
  </si>
  <si>
    <t>SOMME DA TRASFERIRE ALLE REGIONI PER IL SOSTEGNO ALLE SCUOLE PARITARIE</t>
  </si>
  <si>
    <t>SOMMA DA TRASFERIRE ALLA PRESIDENZA DEL CONSIGLIO DEI MINISTRI PER LA LOTTA ALL'EMARGINAZIONE SOCIALE ATTRAVERSO LO SPORT</t>
  </si>
  <si>
    <t>CONTRIBUTO ALL'AGENZIA NAZIONALE PER L'AMMINISTRAZIONE E LA DESTINAZIONE DEI BENI SEQUESTRATI E CONFISCATI ALLA CRIMINALITA' ORGANIZZATA</t>
  </si>
  <si>
    <t>ASSEGNAZIONI ALLE UNIVERSITA' PER SPESE INERENTI L'ATTIVITA' SPORTIVA UNIVERSITARIA E PER I RELATIVI IMPIANTI NONCHE' PER IL FUNZIONAMENTO DEI COMITATI CHE SOVRAINTENDONO ALLE ATTIVITA' MEDESIME</t>
  </si>
  <si>
    <t>FONDO PER LA CURA DEI SOGGETTI CON DISTURBO DELLO SPETTRO AUTISTICO</t>
  </si>
  <si>
    <t>SOMME DA CORRISPONDERE ALLA PRESIDENZA DEL CONSIGLIO DEI MINISTRI PER LE POLITICHE DI SOSTEGNO ALLA FAMIGLIA</t>
  </si>
  <si>
    <t>FONDO DI SOSTEGNO PER LE FAMIGLIE DELLE VITTIME DI GRAVI INFORTUNI SUL LAVORO</t>
  </si>
  <si>
    <t>FONDO NAZIONALE INTEGRATIVO PER I COMUNI MONTANI</t>
  </si>
  <si>
    <t>SPESE RELATIVE AL PERSONALE COMANDATO NON GESTITO DA SPT DA RIMBORSARE ALLE AMMINISTRAZIONI ED AGLI ENTI PUBBLICI NON ECONOMICI</t>
  </si>
  <si>
    <t>SOMME DESTINATE A GARANTIRE LA SICUREZZA DEL SISTEMA FERROVIARIO NAZIONALE DA ATTRIBUIRE ALL'AGENZIA NAZIONALE PER LA SICUREZZA DELLE FERROVIE</t>
  </si>
  <si>
    <t>RIMBORSO FORFETTARIO ALLE REGIONI DELLE SPESE SOSTENUTE PER GLI ACCERTAMENTI MEDICO-LEGALI SUL PERSONALE SCOLASTICO ED EDUCATIVO (ISTRUZIONE PRIMARIA)</t>
  </si>
  <si>
    <t>SPESE PER LA GESTIONE DELLE RISERVE MARINE E PER LA LORO PROMOZIONE</t>
  </si>
  <si>
    <t>SOMME DA CORRISPONDERE ALLA PRESIDENZA DEL CONSIGLIO DEI MINISTRI PER LE POLITICHE DI INCENTIVAZIONE E SOSTEGNO ALLA GIOVENTU'</t>
  </si>
  <si>
    <t>CONTRIBUTI ALLE FONDAZIONI LIRICO SINFONICHE NONCHE' AL TEATRO DELL' OPERA DI ROMA E AL TEATRO ALLA SCALA DI MILANO</t>
  </si>
  <si>
    <t>SOMMA DA ASSEGNARE ALL'AUTORITA' NAZIONALE ANTICORRUZIONE</t>
  </si>
  <si>
    <t>SOMMA DA ASSEGNARE ALL'AGENZIA NAZIONALE PER LA SICUREZZA DEL VOLO</t>
  </si>
  <si>
    <t>SOMMA DA TRASFERIRE ALLA PRESIDENZA DEL CONSIGLIO DEI MINISTRI PER LA RETRIBUZIONE AI MEMBRI DEL NUCLEO DI VALUTAZIONE E ANALISI PER LA PROGRAMMAZIONE (NUVAP)</t>
  </si>
  <si>
    <t>SOMMA DA TRASFERIRE ALL'AGENZIA PER LA COESIONE TERRITORIALE PER LA RETRIBUZIONE AI MEMBRI DEL NUCLEO DI VERIFICA E CONTROLLO (NUVEC)</t>
  </si>
  <si>
    <t>SOMMA DA CORRISPONDERE ALLA CROCE ROSSA ITALIANA PER LA PREPARAZIONE DEL PERSONALE E DEI MATERIALI NECESSARI PER ASSICURARE L'ORGANIZZAZIONE ED IL FUNZIONAMENTO DEL CORPO MILITARE DELLA CROCE ROSSA ITALIANA E DEL CORPO DELLE INFERMIERE VOLONTARIE AUSILIARIE DELLE FORZE ARMATE</t>
  </si>
  <si>
    <t>SOMMA OCCORRENTE PER L'INTEGRAZIONE DEGLI ONERI PREVIDENZIALI GRAVANTI SUL FONDO PENSIONI DEL PERSONALE DELLE ABOLITE IMPOSTE COMUNALI DI CONSUMO</t>
  </si>
  <si>
    <t>CONTRIBUTO ANNUO A FAVORE DELLA REGIONE SARDEGNA DA DESTINARE AI COMUNI PER GLI ONERI A QUESTI DERIVANTI DALLA SISTEMAZIONE DEL PERSONALE PROVENIENTE DALLE ISTITUZIONI PUBBLICHE D'ASSISTENZA E BENEFICENZA</t>
  </si>
  <si>
    <t>SPESE DI FUNZIONAMENTO DELL'AGENZIA PER LA RAPPRESENTANZA NEGOZIALE DELLE PUBBLICHE AMMINISTRAZIONI</t>
  </si>
  <si>
    <t>SOMMA DA ASSEGNARE ALLE REGIONI PER LA STABILIZZAZIONE DEL PERSONALE EX E.T.I. IN POSIZIONE DI COMANDO PRESSO ALTRE AMMINISTRAZIONI</t>
  </si>
  <si>
    <t>SOMMA DA ASSEGNARE ALL'AGENZIA ITALIANA PER LA COOPERAZIONE ALLO SVILUPPO PER LE SPESE DI FUNZIONAMENTO.</t>
  </si>
  <si>
    <t>SOMMA DA EROGARE A ENTI, ISTITUTI, ASSOCIAZIONI, FONDAZIONI ED ALTRI ORGANISMI.</t>
  </si>
  <si>
    <t>RIMBORSO ALLE REGIONI A STATUTO SPECIALE DEI MINORI INTROITI REALIZZATI DALLE STESSE PER EFFETTO DELLA RIDUZIONE DEGLI IMPORTI DELLE TASSE AUTOMOBILISTICHE.</t>
  </si>
  <si>
    <t>SPESE PER IL FUNZIONAMENTO E PER LA RICERCA DELLA FONDAZIONE ISTITUTO MEDITERRANEO DI EMATOLOGIA (IME)</t>
  </si>
  <si>
    <t>INTERVENTI SPECIALI FINALIZZATI ALLA REALIZZAZIONE DI ALLOGGI SPERIMENTALI E A PROGETTI SPECIALI</t>
  </si>
  <si>
    <t>SPESE DI FUNZIONAMENTO DEL CONSIGLIO DI PRESIDENZA DELLA GIUSTIZIA TRIBUTARIA</t>
  </si>
  <si>
    <t>EROGAZIONI STRAORDINARIE A FAVORE DEI COMUNI E DELLE PROVINCE</t>
  </si>
  <si>
    <t>INTERVENTI A FAVORE DELL'ENTE NAZIONALE PER IL MICROCREDITO</t>
  </si>
  <si>
    <t>FONDO PER LA TUTELA, LA PROMOZIONE E LO SVILUPPO DELLE COMPETENZE SCIENTIFICHE E DELLA CONOSCENZA DELLA STORIA, DELLE LINGUE E DELLA CULTURA DELL'AFRICA E DELL'ORIENTE ATTRAVERSO ISTITUZIONI DI RICONOSCIUTA ESPERIENZA, NONCHE' PER LA PROMOZIONE DELLA FORMAZIONE ALLA RICERCA CAPACE DI SODDISFARE IL BISOGNO DI PROFESSIONALITA' SPECIFICHE E DI ATTRARRE STUDIOSI DA ALTRI PAESI</t>
  </si>
  <si>
    <t>RIMBORSO AI COMUNI PER LE SPESE CONNESSE ALLO SVOLGIMENTO DELLE CONSULTAZIONI ELETTORALI</t>
  </si>
  <si>
    <t>CONTRIBUTO ALL'AGENZIA PER I SERVIZI SANITARI REGIONALI</t>
  </si>
  <si>
    <t>CONTRIBUTO ALL'ISTITUTO NAZIONALE DI GENETICA MOLECOLARE (INGM)</t>
  </si>
  <si>
    <t>CONTRIBUTO ALL'ACCADEMIA NAZIONALE DEI LINCEI</t>
  </si>
  <si>
    <t>FONDO RELATIVO ALLE RISORSE FINANZIARIE DA DESTINARE AD ULTERIORI OCCORRENZE PER L'ATTUAZIONE DEL FEDERALISMO AMMINISTRATIVO</t>
  </si>
  <si>
    <t>SOMME DA ATTRIBUIRE AI COMUNI PER IL RIMBORSO DELLE SPESE SOSTENUTE PER LA CORRESPONSIONE, AL PERSONALE DELLA POLIZIA LOCALE, DEI BENEFICI RELATIVI ALL'ISTITUTO DELL'EQUO INDENNIZZO E ALLA DEGENZA PER CAUSA DI SERVIZIO</t>
  </si>
  <si>
    <t>SOMME DA TRASFERIRE ALL' INPS AI FINI DELLA CORRESPONSIONE DELL' INDENNITA' DI ANZIANITA' AL PERSONALE APPARTENENTE ALL' EX ASSI</t>
  </si>
  <si>
    <t>CONTRIBUTI DA CORRISPONDERE ALLE REGIONI MAGGIORMENTE OBERATE DAI VINCOLI E DALLE ATTIVITA' MILITARI, DA DESTINARSI ALLA REALIZZAZIONE DI OPERE PUBBLICHE E SERVIZI SOCIALI NEI COMUNI NEI QUALI LE ESIGENZE MILITARI INCIDONO MAGGIORMENTE SULL'USO DEL TERRITORIO E SUI PROGRAMMI DI SVILUPPO ECONOMICO E SOCIALE CONTRIBUTI DA CORRISPONDERE AI COMUNI NEL CUI TERRITORIO SONO PRESENTI AREE APPARTENENTI ALLO STATO IN USO ALL'AMMINISTRAZIONE MILITARE E DESTINATE A POLIGONI ADDESTRATIVI DI TIRO.</t>
  </si>
  <si>
    <t>BORSE DI STUDIO POST LAUREA</t>
  </si>
  <si>
    <t>SOMME DA ASSEGNARE AGLI ENTI LOCALI PER L'ASSEGNAZIONE DI PERSONALE CIVILE GIA' ALLE DIPENDENZE DI ORGANISMI MILITARI DELLA COMUNITA' ATLANTICA</t>
  </si>
  <si>
    <t>FONDO SPERIMENTALE DI RIEQUILIBRIO PER I COMUNI DELLE REGIONI A STATUTO ORDINARIO</t>
  </si>
  <si>
    <t>CONTRIBUTI ALLE AUTORITA' PORTUALI PER L'ESENZIONE DEL PAGAMENTO DELLA TASSA DI ANCORAGGIO DATA ALLE NAVI PORTA CONTENITORI ADIBITE A SERVIZI REGOLARI DI LINEA IMPIEGATE IN TRAFFICI INTERNAZIONALI</t>
  </si>
  <si>
    <t>SPESE DERIVANTI DALL'APPLICAZIONE DELLA LEGGE 4 OTTOBRE 1966 N. 794, DI RATIFICA ED ESECUZIONE DELLA CONVENZIONE INTERNAZIONALE PER LA COSTITUZIONE DELL'ISTITUTO ITALO-LATINO AMERICANO (IILA).</t>
  </si>
  <si>
    <t>SPESE CONNESSE AGLI INTERVENTI DI TUTELA DELLE MINORANZE LINGUISTICHE STORICHE</t>
  </si>
  <si>
    <t>SOMME DA TRASFERIRE ALLA REGIONE LAZIO PER IL SUCCESSIVO TRASFERIMENTO AGLI ENTI INTERESSATI SITUATI NEI TERRITORI DELLE REGIONI DEL CENTRO ITALIA COLPITE DAGLI EVENTI SISMICI DEL 2016 IN CONSEGUENZA DELLO SLITTAMENTO DEL TERMINE PER IL VERSAMENTO DELLE IMPOSTE DOVUTE DAGLI ISTITUTI AUTONOMI PER LE CASE POPOLARI CHE HANNO ADERITO ALLA DEFINIZIONE AGEVOLATA DEI DEBITI</t>
  </si>
  <si>
    <t>SOMMA DA ASSEGNARE AL CONSIGLIO DI GIUSTIZIA AMMINISTRATIVA DELLA REGIONE SICILIA</t>
  </si>
  <si>
    <t>CONTRIBUTO A FAVORE DEL GASLINI DI GENOVA</t>
  </si>
  <si>
    <t>FONDO NAZIONALE PER LA RIEVOCAZIONE STORICA</t>
  </si>
  <si>
    <t>FONDO PER L'ACCOMPAGNAMENTO ALLA QUIESCENZA ENTRO IL 2018 DEI LAVORATORI CHE NON MATURANO I REQUISITI PREVISTI DALL'ARTICOLO 1, COMMA 117, DELLA LEGGE N. 190 DEL 2014</t>
  </si>
  <si>
    <t>SOMMA DA CORRISPONDERE ALL'INPS, EX GESTIONE ENPALS, PER IL TRATTAMENTO PENSIONISTICO DEI LAVORATORI DELLO SPETTACOLO APPARTENENTI ALLE CATEGORIE DEI TERSICOREI E DEI BALLERINI</t>
  </si>
  <si>
    <t>INTERVENTI PER LA PROMOZIONE E ATTUAZIONE DI INIZIATIVE DI COOPERAZIONE SCIENTIFICA E CULTURALE NELL'AMBITO DELL'ISTRUZIONE UNIVERSITARIA E DELL'ALTA FORMAZIONE ARTISTICA E MUSICALE SUL PIANO INTERNAZIONALE E PER L'ATTUAZIONE DI SCAMBI; DI RICERCHE E DI STUDI ANCHE IN COLLABORAZIONE CON ISTITUTI ED ENTI SPECIALIZZATI IN ATTUAZIONE DELLA NORMATIVA DELLE COMUNITA' EUROPEE E DI IMPEGNI CONNESSI AI PROGRAMMI DEL CONSIGLIO D'EUROPA E DELLA COMUNITA' EUROPEA DELL'OCSE, DELL'UNESCO E DI ALTRE ORGANIZZAZIONI INTERNAZIONALI</t>
  </si>
  <si>
    <t>CONTRIBUTI PER LE SPESE DI VIGILANZA E SICUREZZA IN OCCASIONE DI PUBBLICI SPETTACOLI</t>
  </si>
  <si>
    <t>RIMBORSO FORFETTARIO ALLE REGIONI DELLE SPESE SOSTENUTE PER GLI ACCERTAMENTI MEDICO-LEGALI SUL PERSONALE SCOLASTICO ED EDUCATIVO (ISTRUZIONE SECONDARIA DI PRIMO GRADO)</t>
  </si>
  <si>
    <t>CONTRIBUTO DA EROGARE ALL'ENTE GEOPALEONTOLOGICO DI PIETRAROIA NONCHE' SOMMA DA ASSEGNARE AL PARCO GEOMINERARIO DELLA REGIONE SARDEGNA</t>
  </si>
  <si>
    <t>SOMME DA DESTINARE ALLE ATTIVITA' ISTITUZIONALI DELLA SEZIONE ITALIANA DELL'AGENZIA INTERNAZIONALE PER LA PREVENZIONE DELLA CECITA'.</t>
  </si>
  <si>
    <t>ASSEGNO SOSTITUTIVO AI GRANDI INVALIDI DI GUERRA O PER SERVIZIO CHE NON POSSANO PIU' FRUIRE DELL'ACCOMPAGNATORE MILITARE O DELL'ACCOMPAGNATORE DEL SERVIZIO CIVILE</t>
  </si>
  <si>
    <t>SOMMA DA ASSEGNARE ALL'AGENZIA NAZIONALE PER I GIOVANI</t>
  </si>
  <si>
    <t>SPESE RELATIVE AL PERSONALE COMANDATO NON GESTITO DA STP DA RIMBORSARE ALLE AMMINISTRAZIONI ED AGLI ENTI PUBBLICI NON ECONOMICI</t>
  </si>
  <si>
    <t>RIMBORSO ALL'INPS, EX GESTIONE INPDAP, DEGLI ONERI DERIVANTI DA PENSIONAMENTI ANTICIPATI DEI LAVORATORI ESPOSTI ALL'AMIANTO</t>
  </si>
  <si>
    <t>SOMMA DA ASSEGNARE ALL'UFFICIO DELL'AUTORITA' GARANTE PER L'INFANZIA E L'ADOLESCENZA</t>
  </si>
  <si>
    <t>CONTRIBUTO DA CORRISPONDERE AL FONDO EDIFICI DI CULTO</t>
  </si>
  <si>
    <t>RIMBORSO FORFETTARIO ALLE REGIONI DELLE SPESE SOSTENUTE PER GLI ACCERTAMENTI MEDICO-LEGALI SUL PERSONALE SCOLASTICO ED EDUCATIVO (ISTRUZIONE PRESCOLASTICA)</t>
  </si>
  <si>
    <t>SPESE PER LE ATTIVITA' DI IMPLEMENTAZIONE NAZIONALE DEL TRATTATO INTERNAZIONALE SULLE RISORSE FITOGENETICHE PER L'ALIMENTAZIONE E L'AGRICOLTURA</t>
  </si>
  <si>
    <t>RIMBORSO ALL'ISTITUTO NAZIONALE PER LE ASSICURAZIONI CONTRO GLI INFORTUNI SUL LAVORO E ALLE CASSE MUTUE MARITTIME TIRRENA, ADRIATICA E MEDITERRANEA PER GLI INFORTUNI E LE MALATTIE, DELLE RATE DI RENDITA, COMPRESI GLI ACCESSORI INTEGRATIVI, PAGATE A INVALIDI PERMANENTI ED A SUPERSTITI, IN DIPENDENZA DI INFORTUNI DETERMINATI DA RISCHIO DI GUERRA.</t>
  </si>
  <si>
    <t>SPESE PER LA PARTECIPAZIONE DELL'ITALIA ALLA REALIZZAZIONE DI PROGRAMMI COMUNITARI IN MATERIA EDUCATIVA E FORMATIVA</t>
  </si>
  <si>
    <t>CONTRIBUTI VARI</t>
  </si>
  <si>
    <t>FONDO PEREQUATIVO DEGLI SQUILIBRI DI FISCALITA' LOCALE</t>
  </si>
  <si>
    <t>SOMMA DA TRASFERIRE ALLA PRESIDENZA DEL CONSIGLIO DEI MINISTRI PER AL FINE DI PROMUOVERE LA CONOSCENZA DEGLI EVENTI DELLA PRIMA GUERRA MONDIALE IN FAVORE DELLE FUTURE GENERAZIONI</t>
  </si>
  <si>
    <t>SOMMA DA TRASFERIRE ALLA PRESIDENZA DEL CONSIGLIO DEI MINISTRI PER IL FUNZIONAMENTO DELL'UNITA' PER LA VALUTAZIONE DELLA PERFORMANCE</t>
  </si>
  <si>
    <t>SOMME DA RIMBORSARE ALL’ASSOCIAZIONE DEI CAVALIERI ITALIANI DEL SOVRANO MILITARE ORDINE DI MALTA PER LA SPESA SOSTENUTA PER IL TRATTAMENTO ECONOMICO DI ATTIVITA' DEL PERSONALE DEL RUOLO PERMANENTE , PER LO SVOLGIMENTO DEI COMPITI ISTITUZIONALI.</t>
  </si>
  <si>
    <t>CONTRIBUTO ALL'ACCADEMIA DELLA CRUSCA</t>
  </si>
  <si>
    <t>RIMBORSO ALLE UNIVERSITA' PER LE SPESE SOSTENUTE PER LE PROVE DI AMMISSIONE ALLE SCUOLE DI SPECIALIZZAZIONE IN MEDICINA</t>
  </si>
  <si>
    <t>TRASFERIMENTI COMPENSATIVI DI MINORI INTROITI A TITOLO DI TRIBUTI LOCALI CONSEGUENTI ALLA RIPRESA DEI VERSAMENTI NEI TERRITORI ABRUZZESI COLPITI DAL SISMA DEL 2009 AL NETTO DELLA RIDUZIONE DEL 60 PER CENTO</t>
  </si>
  <si>
    <t>SPESE PER IL POTENZIAMENTO ED IL COLLEGAMENTO DELLE STRUTTURE DI SUPPORTO DEL PARLAMENTO</t>
  </si>
  <si>
    <t>CONTRIBUTO DA ASSEGNARE AGLI ENTI CHE PARTECIPANO ALLA SPERIMENTAZIONE DI NUOVE FUNZIONI DELLA BANCA DATI SIOPE</t>
  </si>
  <si>
    <t>CONTRIBUTO IN FAVORE DEL C.A.I. (CLUB ALPINO ITALIANO)</t>
  </si>
  <si>
    <t>CONTRIBUTO STRAORDINARIO A FAVORE DELLA FONDAZIONE EBRI (EUROPEAN BRAIN RESEARCH INSTITUTE)</t>
  </si>
  <si>
    <t>FONDO DI SOLIDARIETA' PER IL SETTORE DELLA PESCA (FOSPE)</t>
  </si>
  <si>
    <t>SOMME DA CORRISPONDERE ALL'INPS PER L'EROGAZIONE DEI BENEFICI CONNESSI ALL'ATTRIBUZIONE A CITTADINI DI PAESI TERZI O APOLIDI, DELLA QUALIFICA DEL RIFUGIATO O DI PERSONA ALTRIMENTI BISOGNOSA DI PROTEZIONE INTERNAZIONALE</t>
  </si>
  <si>
    <t>FONDO PER L'EROGAZIONE ALLE SCUOLE BENEFICIARIE DELLE EROGAZIONI LIBERALI IN DENARO DESTINATE AGLI INVESTIMENTI IN FAVORE DI TUTTI GLI ISTITUTI DEL SISTEMA NAZIONALE DI ISTRUZIONE, PER LA REALIZZAZIONE DI NUOVE STRUTTURE SCOLASTICHE, LA MANUTENZIONE E IL POTENZIAMENTO DI QUELLE ESISTENTI E PER IL SOSTEGNO A INTERVENTI CHE MIGLIORINO L'OCCUPABILITA' DEGLI STUDENTI</t>
  </si>
  <si>
    <t>FONDO NAZIONALE PER LA TUTELA DELLE MINORANZE LINGUISTICHE</t>
  </si>
  <si>
    <t>SPESE RELATIVE AL PERSONALE COMANDATO NON GESTITO DA NOIPA DA RIMBORSARE AGLI ENTI DI PROVENIENZA</t>
  </si>
  <si>
    <t>REISCRIZIONE RESIDUI PASSIVI PERENTI RELATIVI A: SOMME DA ASSEGNARE ALLE REGIONI E ALLE PROVINCIE AUTONOME DI TRENTO E BOLZANO PER UN PROGRAMMA DI CURE PRESSO ISTITUTI SPECIALIZZATI ITALIANI IN FAVORE DELLE VITTIME DELLO SCOPPIO DI MINE IN LIBIA</t>
  </si>
  <si>
    <t>QUOTA DEL 5 PER MILLE DELL'IMPORTO SUL REDDITO DELLE PERSONE FISICHE DA ASSEGNARE AGLI ENTI DELLA RICERCA SCIENTIFCA E DELL'UNIVERSITA'</t>
  </si>
  <si>
    <t>SOMMA DA DESTINARE ALLE ATTIVITA' DEL REGISTRO NAZIONALE ITALIANO DEI DONATORI DI MIDOLLO OSSEO</t>
  </si>
  <si>
    <t>CONTRIBUTI STRAORDINARI AL TEATRO COMUNALE DELL'OPERA CARLO FELICE DI GENOVA</t>
  </si>
  <si>
    <t>FINANZIAMENTO DELL'ATTIVITA' DI RICERCA CORRENTE DELL'AGENZIA PER I SERVIZI SANITARI REGIONALI</t>
  </si>
  <si>
    <t>SOMMA DA DESTINARE ALLA PRESIDENZA DEL CONSIGLIO DEI MINISTRI PER LA GESTIONE ED IMPLEMENTAZIONE DEL PORTALE NORMATTIVA E DEL PROGETTO X-LEGES</t>
  </si>
  <si>
    <t>SOMME DA CORRISPONDERE PER IL FINANZIAMENTO DEI PROGRAMMI REGIONALI DI INVESTIMENTO PER LA RIQUALIFICAZIONE E IL POTENZIAMENTO DEI SISTEMI E DEGLI APPARATI DI SICUREZZA NELLE PICCOLE E MEDIE IMPRESE COMMERCIALI</t>
  </si>
  <si>
    <t>SOMMA DA ASSEGNARE ALLA SCUOLA ARCHEOLOGICA ITALIANA IN ATENE</t>
  </si>
  <si>
    <t>SPESE PER LE ATTIVITA' CONNESSE ALLA PROMOZIONE, ISTITUZIONE E PARTECIPAZIONE AI FONDI DI INVESTIMENTO IMMOBILIARE GESTITI O PARTECIPATI DA INVIMIT SGR</t>
  </si>
  <si>
    <t>ALTRE INDENNITA' PER PRESTAZIONI DI ATTIVITA' DI VALORE SOCIALE</t>
  </si>
  <si>
    <t>RIMBORSO ALL'INAIL DELLE PRESTAZIONI ASSICURATIVE EROGATE IN RELAZIONE AGLI INFORTUNI SUL LAVORO DEI DIPENDENTI STATALI</t>
  </si>
  <si>
    <t>RIMBORSO ALL'INPS DEI MAGGIORI ONERI DERIVANTI DAI BENEFICI PREVIDENZIALI A FAVORE DEI CENTRALINISTI NON VEDENTI</t>
  </si>
  <si>
    <t>SOMMA DA TRASFERIRE ALLA SCUOLA EUROPEA DI BRINDISI PER IL PROPRIO FUNZIONAMENTO</t>
  </si>
  <si>
    <t>SOMMA DA ASSEGNARE ALLA REGIONE CAMPANIA PER IL SOSTENIMENTO DEGLI ONERI DEL PERSONALE ASSUNTO GIA' DIPENDENTE DA ISTITUTI FINANZIARI MERIDIONALI</t>
  </si>
  <si>
    <t>SOMME DA ASSEGNARE ALLE REGIONI ED ALLE PROVINCE AUTONOME DI TRENTO E BOLZANO PER L'INSERIMENTO DI APPOSITI MODELLI INFORMATIVI SULLA CELIACHIA NELL'AMBITO DELLE ATTIVITA' DI FORMAZIONE E AGGIORNAMENTO PROFESSIONALI RIVOLTE A RISTORATORI E AD ALBERGATORI</t>
  </si>
  <si>
    <t>CONTRIBUTI A ISTITUZIONI SOCIALI PUBBLICHE PER IL FINANZIAMENTO DELLA RICERCA SULLA STORIA E SULLA CULTURA DEL MEDIOEVO ITALIANO ED EUROPEO</t>
  </si>
  <si>
    <t>SPESE PER IL FUNZIONAMENTO DEL MUSEO TATTILE STATALE OMERO DI ANCONA</t>
  </si>
  <si>
    <t>SOMME DA ASSEGNARE AL CENTRO INTERNAZIONALE RADIO-MEDICO C.I.R.M.</t>
  </si>
  <si>
    <t>CONTRIBUTI AD ENTI ED ALTRI ORGANISMI</t>
  </si>
  <si>
    <t>RIMBORSO DEGLI STIPENDI,RETRIBUZIONI ED ALTRI ASSEGNI FISSI PER IL PERSONALE COMANDATO</t>
  </si>
  <si>
    <t>SOMMA DA CORRISPONDERE ALL'INPS PER LA COSTITUZIONE DELLA POSIZIONE ASSICURATIVA PER IL PERSONALE PROVENIENTE DALL'AMMINISTRAZIONE DELLE POSTE E DELLE TELECOMUNICAZIONI E DALL'AZIENDA DI STATO PER I SERVIZI TELEFONICI E CONSIDERATO ALLE DIPENDENZE DELLE CONCESSIONARIE O DELLA SOCIETA' IRITEL.</t>
  </si>
  <si>
    <t>SOMME DA TRASFERIRE ALL'INPS PER L'ESTENSIONE DEL DIRITTO ALLA PENSIONE AI SUPERSTITI NELL'AMBITO DELL'UNIONE TRA PERSONE DELLO STESSO SESSO</t>
  </si>
  <si>
    <t>RIMBORSO AI COMUNI E ALLE PROVINCE PER EMOLUMENTI CORRISPOSTI AI SEGRETARI COMUNALI E PROVINCIALI.</t>
  </si>
  <si>
    <t>CONTRIBUTO STRAORDINARIO PER L'ESENZIONE, DALL'APPLICAZIONE DELLA TASI, DEI FABBRICATI DISRUTTI O OGGETTO DI ORDINANZE SINDACALI DI SGOMBERO IN QUANTO TOTALMENTE O PARZIALMENTE INAGIBILI, UBICATI NELLE ZONE COLPITE DAL SISMA DEL 6 APRILE 2009</t>
  </si>
  <si>
    <t>SPESE PER IL PAGAMENTO DI FORNITURE E SERVIZI RESI ALLE FORZE ARMATE ALLEATE E SPESE DI QUALSIASI NATURA CONNESSE ALLA PERMANENZA IN ITALIA DELLE FORZE ARMATE MEDESIME.</t>
  </si>
  <si>
    <t>SERVIZIO DELLA PUBBLICA ILLUMINAZIONE NEL COMUNE DELLE ISOLE TREMITI</t>
  </si>
  <si>
    <t>SPESE DESTINATE AL SOSTEGNO PER L'ALTA FORMAZIONE PROFESSIONALE DEL PERSONALE MARITTIMO RELATIVO AL SETTORE DELLA NAUTICA DA DIPORTO</t>
  </si>
  <si>
    <t>SOMME DA ASSEGNARE ALLE REGIONI E ALLE PROVINCE AUTONOME DI TRENTO E DI BOLZANO PER LE TECNICHE DI PROCREAZIONE MEDICALMENTE ASSISTITA.</t>
  </si>
  <si>
    <t>CONTRIBUTO ALL'ISMEA E/O ALL'INEA PER LA REALIZZAZIONE DI STUDI, RICERCHE ED ATTIVITA' DI SUPPORTO NEL CAMPO DELLA COOPERAZIONE AGRICOLA</t>
  </si>
  <si>
    <t>SOMME DA ASSEGNARE ALL' ISTITUTO SUPERIORE PER LA PROTEZIONE E LA RICERCA AMBIENTALE PER LE ATTIVITA' INERENTI L'ATTUAZIONE DEL REGOLAMENTO REACH, CONCERNENTE LA REGISTRAZIONE, VALUTAZIONE, AUTORIZZAZIONE E RESTRIZIONE DELLE SOSTANZE CHIMICHE</t>
  </si>
  <si>
    <t>COOPERAZIONE CON GLI ORGANISMI INTERNAZIONALI, SPESE PER LE DIRETTIVE E PER I REGOLAMENTI COMUNITARI IN MATERIA AMBIENTALE, NONCHE' PER L'ESECUZIONE DI ACCORDI INTERNAZIONALI</t>
  </si>
  <si>
    <t>ONERI RELATIVI ALLA TUTELA DEI LAVORATORI AUTONOMI IN CASO DI MALATTIA O INFORTUNIO</t>
  </si>
  <si>
    <t>CONTRIBUTO AL FONDO EDIFICI DI CULTO PER ASSEGNAZIONE DI QUOTA PARTE DELL'OTTO PER MILLE IRPEF DI COMPETENZA DELLO STATO</t>
  </si>
  <si>
    <t>CONTRIBUTO PER LE SPESE DI FUNZIONAMENTO DEL MUSEO NAZIONALE DELL' EBRAISMO ITALIANO E DELLA SHOAH</t>
  </si>
  <si>
    <t>TRASFERIMENTI COMPENSATIVI DI MINORI INTROITI A TITOLO DI IMPOSTE SUI REDDITI CONSEGUENTI ALLA RIPRESA DEI VERSAMENTI NEI TERRITORI ABRUZZESI COLPITI DAL SISMA DEL 2009 AL NETTO DELLA RIDUZIONE DEL 60 PER CENTO</t>
  </si>
  <si>
    <t>SOMME DA DESTINARE ALLA PROROGA DELLA SOSPENSIONE DEI MUTUI ACCESI SU ABITAZIONI RESIDENZIALI DANNEGGIATE DAL SISMA DEL 2012</t>
  </si>
  <si>
    <t>FONDO DA RIPARTIRE TRA LE REGIONI E LE PROVINCE AUTONOME DI TRENTO E BOLZANO PER LA REALIZZAZIONE DI INTERVENTI IN MATERIA DI ANIMALI DI AFFEZIONE E PREVENZIONE DEL RANDAGISMO, NONCHE' INTERVENTI SPECIFICI DI TIPO SANITARIO E STRUTTURALE PER LA PREVENZIONE E LA LOTTA AL RANDAGISMO.</t>
  </si>
  <si>
    <t>SPESE PER PROGETTI SPERIMENTALI AVENTI AD OGGETTO INTERVENTI A FAVORE DI PERSONE CON HANDICAP GRAVE, PER INDAGINI STATISTICHE E CONOSCITIVE SULL' HANDICAP E PER LA CONFERENZA NAZIONALE SULLE POLITICHE DELL' HANDICAP</t>
  </si>
  <si>
    <t>INDENNITA' MENSILE E RIMBORSO DEI BIGLIETTI AEREI AI RAPPRESENTANTI ITALIANI IN SENO AL PARLAMENTO EUROPEO</t>
  </si>
  <si>
    <t>RIMBORSO DEGLI STIPENDI, RETRIBUZIONI ED ALTRI ASSEGNI FISSI PER IL PERSONALE COMANDATO PRESSO IL MINISTERO</t>
  </si>
  <si>
    <t>RIMBORSO AD ENTI, ORGANISMI E PUBBLICHE AMMINISTRAZIONI DEGLI STIPENDI, RETRIBUZIONI ED ALTRI ASSEGNI FISSI PER IL PERSONALE ADDETTO ALLA SEGRETERIA TECNICO - OPERATIVA COSTITUITA NELL' AMBITO DEL PIANO ENERGETICO NAZIONALE</t>
  </si>
  <si>
    <t>SOMME DA ASSEGNARE ALLE REGIONI ED ALLE PROVINCE AUTONOME DI TRENTO E BOLZANO PER L'ISTITUZIONE ED IL FUNZIONAMENTO DI CENTRI REGIONALI ED INTERREGIONALI PER I TRAPIANTI, IVI COMPRESO LO SVOLGIMENTO DELLE ATTIVITA' DEI RISPETTIVI COORDINATORI, NONCHE'PER L'INDIVIDUAZIONE DI STRUTTURE IDONEE AD EFFETTUARE IL PRELIEVO DI ORGANI E CONSERVAZIONE DEI TESSUTI E PER IL RIMBORSO DELLE SPESE AGGIUNTIVE RELATIVE AL TRASPORTO DEL FERETRO.</t>
  </si>
  <si>
    <t>RIMBORSO ALL'INAIL DELLE RATE DI RENDITA EROGATE AGLI INVALIDI ED AI SUPERSTITI DI COLORO I QUALI SIANO DECEDUTI O RISULTINO DISPERSI IN CONSEGUENZA DELLA CATASTROFE DEL VAJONT DEL 9 OTTOBRE 1963.</t>
  </si>
  <si>
    <t>RIMBORSO DEGLI ONERI CONNESSI AGLI ACCERTAMENTI MEDICO-LEGALI SOSTENUTI DALLE AMMINISTRAZIONI PUBBLICHE VIGILATE DAL MINISTERO DELL'ISTRUZIONE, DELL'UNIVERSITA' E DELLA RICERCA</t>
  </si>
  <si>
    <t>SOMMA DA EROGARE ALLE REGIONI A STATUTO SPECIALE E ALLE PROVINCE AUTONOME DI TRENTO E BOLZANO PER LE PRESTAZIONI ECONOMICHE A FAVORE DEI CITTADINI AFFETTI DA TUBERCOLOSI NON ASSISTITI DALL'INPS, NONCHE' ONERI PER PRESTAZIONI RELATIVI AD ANNI PRECEDENTI</t>
  </si>
  <si>
    <t>SOMMA DA EROGARE PER IL PROGRAMMA "MAGNA GRECIA" PER LA PROMOZIONE E VALORIZZAZIONE DEL PATRIMONIO ARCHEOLOGICO</t>
  </si>
  <si>
    <t>SOMMA DA EROGARE PER IL PROGRAMMA "MAGNA GRECIA" PER LA TUTELA DELLE BELLE ARTI E TUTELA E VALORIZZAZIONE DEL PAESAGGIO</t>
  </si>
  <si>
    <t>TRASFERIMENTI AD ALTRE AMMINISTRAZIONI PUBBLICHE PER IL SOSTEGNO E LA VALORIZZAZIONE DELLA CULTURA ITALIANA ALL'ESTERO IN MATERIA DI SPETTACOLO DAL VIVO</t>
  </si>
  <si>
    <t>RIMBORSI ALLE UNITA' SANITARIE LOCALI ED ALLE AZIENDE OSPEDALIERE, TRAMITE LE REGIONI E LE PROVINCE AUTONOME DI TRENTO E DI BOLZANO DELLE SPESE PER PRESTAZIONI SANITARIE EROGATE A CITTADINI STRANIERI, AI SENSI DELL'ART. 12, COMMA 2 -LETTERA C, - DEL DECRETO LEGISLATIVO N.502/92 E SUCCESSIVE MODIFICAZIONI E INTEGRAZIONI.</t>
  </si>
  <si>
    <t>ASSEGNO PERSONALE DEL PRESIDENTE DELLA REPUBBLICA</t>
  </si>
  <si>
    <t>SOMME DA ASSEGNARE ALLE REGIONI E ALLE PROVINCE AUTONOME DI TRENTO E BOLZANO PER LA REALIZZAZIONE DI NUOVI CENTRI SPECIALIZZATI PER LA PREVENZIONE DELLA CECITA', PER L'EDUCAZIONE E LA RIABILITAZIONE VISIVA, NONCHE' PER IL POTENZIAMENTO DEI CENTRI GIA'ESISTENTI.</t>
  </si>
  <si>
    <t>FONDO PER L' INCLUSIONE SOCIALE DEGLI IMMIGRATI</t>
  </si>
  <si>
    <t>SOMME DA ASSEGNARE ALL'ISTITUTO SUPERIORE DI SANITA' PER IL REGISTRO NAZIONALE DELLE STRUTTURE AUTORIZZATE ALL'APPLICAZIONE DELLE TECNICHE DI PROCREAZIONE MEDICALMENTE ASSISTITA, DEGLI EMBRIONI FORMATI E DEI NATI A SEGUITO DELL'APPLICAZIONE DELLE TECNICHE MEDESIME.</t>
  </si>
  <si>
    <t>SOMMA DA ASSEGNARE ALL'AGENZIA REGIONALE PER LO SVILUPPO E L'INNOVAZIONE DELL'AGRICOLTURA DEL LAZIO (ARSIAL) PER IL SOSTENIMENTO DEGLI ONERI DEL PERSONALE ASSUNTO GIA' DIPENDENTE DA ISTITUTI FINANZIARI MERIDIONALI</t>
  </si>
  <si>
    <t>SOMME DA ASSEGNARE ALLA ASL DI OLBIA PER GLI ONERI CONNESSI ALL'ASSUNZIONE DI PERSONALE DELLA EX BASE NATO DELL'ARCIPELAGO DELLA MADDALENA</t>
  </si>
  <si>
    <t>SOMME DA ASSEGNARE ALLE REGIONI E ALLE PROVINCE AUTONOME DI TRENTO E BOLZANO PER INIZIATIVE DI INFORMAZIONE DEGLI OPERATORI SANITARI SULLE PROPRIETA', SULL' IMPIEGO E SUGLI EFFETTI INDESIDERATI DI ALTRI PRODOTTI DI INTERESSE SANITARIO, NONCHE' PER LE CAMPAGNE DI EDUCAZIONE SANITARIA, DA REALIZZARSI TRAMITE LE AZIENDE SANITARIE LOCALI.</t>
  </si>
  <si>
    <t>TRASFERIMENTI AGLI ENTI ED ISTITUTI DI RICERCA</t>
  </si>
  <si>
    <t>SOMMA OCCORRENTE PER CONSENTIRE IL TRASFERIMENTO ALLA REGIONE AUTONOMA FRIULI VENEZIA GIULIA DEL CASTELLO DI UDINE</t>
  </si>
  <si>
    <t>SOMME DA ATTRIBUIRE AGLI ENTI LOCALI PER L'ASSEGNAZIONE DI PERSONALE GIA' ALLE DIPENDENZE DELL'ENIT - AGENZIA NAZIONALE DEL TURISMO</t>
  </si>
  <si>
    <t>SOMMA DA EROGARE A FAVORE DELL' ISTITUTO REGIONALE PER LA CULTURA ISTRIANO-FIUMANO DALMATA (IRCI)</t>
  </si>
  <si>
    <t>CONTRIBUTO AL MUSEO STORICO DELLA LIBERAZIONE</t>
  </si>
  <si>
    <t>QUOTE DEI PROVENTI CONTRAVVENZIONALI, DELLE PENE PECUNIARIE E DELLE SOMME RICAVATE DALLA VENDITA DI BENI CONFISCATI E DI CORPI DI REATO E DAL RECUPERO DEI CREDITI DELLO STATO, DA DESTINARE AI FONDI DI PREVIDENZA DELL'AMMINISTRAZIONE DI GRAZIA E GIUSTIZIA.</t>
  </si>
  <si>
    <t>SOMMA DA ASSEGNARE ALLA REGIONE MARCHE PER IL SOSTENIMENTO DEGLI ONERI DEL PERSONALE ASSUNTO GIA' DIPENDENTE DELL'ENIT</t>
  </si>
  <si>
    <t>CONTRIBUTI PER IL POTENZIAMENTO DELLE ATTIVITA' DI CERTIFICAZIONE DEL MATERIALE DI MOLTIPLICAZIONE DELLE SEMENTI NONCHE' CONTRIBUTI PER INIZIATIVE DIRETTE ALLA VALORIZZAZIONE DELLE VARIETA' VEGETALI OTTENUTE DA ENTI E ORGANISMI PUBBLICI E ALL'ACCERTAMENTO DELLE CARATTERISTICHE QUALITATIVE DEI PRODOTTI VEGETALI.</t>
  </si>
  <si>
    <t>SPESE PER INIZIATIVE IN TEMA DI INFORMAZIONE ED EDUCAZIONE SANITARIA SUI TRAPIANTI DI ORGANI E DI TESSUTI DA ASSUMERSI DA PARTE DELLE REGIONI E DELLE PROVINCE AUTONOME DI TRENTO E DI BOLZANO NONCHE' DELLE AZIENDE UNITA' SANITARIE LOCALI.</t>
  </si>
  <si>
    <t>SOMMA DA CORRISPONDERE ALLE CASSE DI ASSISTENZA E PREVIDENZA DEGLI SCRITTORI, DEGLI AUTORI DRAMMATICI, DEI MUSICISTI E DEI COMPOSITORI - AUTORI - LIBRETTISTI DI MUSICA POPOLARE</t>
  </si>
  <si>
    <t>RIMBORSI ALL'I.N.A.I.L. PER PRESTAZIONI EROGATE AL PERSONALE A SEGUITO DI INFORTUNI SUBITI NEL CORSO DEL LAVORO.</t>
  </si>
  <si>
    <t>CONTRIBUTO AL PARCO NAZIONALE SANT'ANNA DI STAZZEMA</t>
  </si>
  <si>
    <t>RIMBORSI AGLI ENTI LOCALI PER ERRONEI VERSAMENTI</t>
  </si>
  <si>
    <t>RIMBORSO DEGLI ONERI CONNESSI AGLI ACCERTAMENTI MEDICO - LEGALI SOSTENUTI DALLE AMMINISTRAZIONI PUBBLICHE VIGILATE DAL MINISTERO PER I BENI E LE ATTIVITA' CULTURALI</t>
  </si>
  <si>
    <t>SUSSIDI E CONTRIBUTI PER IL FUNZIONAMENTO E, LIMITATAMENTE ALLE REGIONI A STATUTO SPECIALE, LA MANUTENZIONE DI PALESTREE IMPIANTI GINNICO-SPORTIVO-SCOLASTICI.</t>
  </si>
  <si>
    <t>RIMBORSO ALL'INAIL DELLE RATE DI RENDITA EROGATE AGLI INVALIDI E AI SUPERSTITI DI COLORO I QUALI SIANO DECEDUTI IN CONSEGUENZA DEL TERREMOTO DELL'OTTOBRE-NOVEMBRE 1967 E DEL GENNAIO 1968</t>
  </si>
  <si>
    <t>SOMME DOVUTE A TITOLO DI IMPOSTA REGIONALE SULLE ATTIVITA' PRODUTTIVE SULL'ASSEGNO PERSONALE DEL PRESIDENTE DELLA REPUBBLICA</t>
  </si>
  <si>
    <t>SOMME DA ASSEGNARE ALLE REGIONI ED ALLE PROVINCE AUTONOME DI TRENTO E DI BOLZANO PER ASSICURARE L'ASSISTENZA PSICOLOGICA ALLE VITTIME DI ATTI DI TERRORISMO E DELLE STRAGI DI TALE MATRICE ED AI LORO FAMILIARI</t>
  </si>
  <si>
    <t>SOMMA DA TRASFERIRE ALLA PRESIDENZA DEL CONSIGLIO DEI MINISTRI PER L'IMPLEMENTAZIONE DEL SISTEMA DI MONITORAGGIO FINANZIARIO DELLE GRANDI OPERE</t>
  </si>
  <si>
    <t>CONTRIBUTO DA CORRISPONDERE AL COMUNE DI SASSOCORVARO PER L'ORGANIZZAZIONE DEL PREMIO ANNUALE "ARCA DELL'ARTE - PREMIO NAZIONALE ROTONDI AI SALVATORI DELL'ARTE"</t>
  </si>
  <si>
    <t>AZIONI ED INTERVENTI DI PROMOZIONE DELLA RICERCA ED INNOVAZIONE ITALIANE IN AMBITO EUROPEO ED INTERNAZIONALE</t>
  </si>
  <si>
    <t>CONTRIBUTI AI COMUNI PER LE SPESE DEGLI UFFICI GIUDIZIARI</t>
  </si>
  <si>
    <t>CONTRIBUTI ALLE AUTORITA' PORTUALI PER I MINORI INTROITI DERIVANTI DALL'APPLICAZIONE DEL TRATTAMENTO NAZIONALE ANCHE IN MATERIA DI PAGAMENTO DELLA TASSA DI ANCORAGGIO NEI PORTI ITALIANI ALLE NAVI BATTENTI BANDIERA VIETNAMITA OVVERO OPERATE DA PRESTATORI DI SERVIZIO DELLA REPUBBLICA SOCIALISTA DEL VIETNAM</t>
  </si>
  <si>
    <t>CONTRIBUTO A FAVORE DEL COMUNE DI ROMA CAPITALE PER LE SPESE CONNESSE ALLO SVOLGIMENTO DEL GIUBILEO STRAORDINARIO DELLA MISERICORDIA</t>
  </si>
  <si>
    <t>CONTRIBUTO A FAVORE DELLE PROVINCE E DELLE CITTA' METROPOLITANE FINALIZZATO A CONCORRERE ALLA CORRESPONSIONE DEL TRATTAMENTO ECONOMICO AL MEDESIMO PERSONALE, NELLE MORE DEL COMPLETAMENTO DEL PROCESSO DI RIORDINO DELLE FUNZIONI DA PARTE DELLE REGIONI E DEL TRASFERIMENTO DEFINITIVO DEL PERSONALE SOPRANNUMERARIO NELLE AMMINISTRAZIONI PUBBLICHE</t>
  </si>
  <si>
    <t>CONTRIBUTO AL COMUNE DI MARSCIANO RELATIVO ALLA QUOTA DI IMPOSTA RISERVATA ALLO STATO SUGLI IMMOBILI DI PROPRIETA' DEI COMUNI</t>
  </si>
  <si>
    <t>CONTRIBUTO ALLA REGIONE LAZIO PER IL POTENZIAMENTO DEL SERVIZIO FERROVIARIO REGIONALE DA E VERSO LA STAZIONE DI ROMA SAN PIETRO</t>
  </si>
  <si>
    <t>CONTRIBUTO ALLE AUTORITA' PORTUALI PER IL MINOR INTROITO DELLA TASSA DI ANCORAGGIO DERIVANTE DALL'ACCORDO QUADRO DI PARTENARIATO E COOPERAZIONE TRA L'UE E I SUOI STATI MEMBRI, E LA REPUBBLICA DELLE FILIPPINE</t>
  </si>
  <si>
    <t>CONTRIBUTO ALLE PROVINCE E ALLE CITTA' METROPOLITANE PER LE ESIGENZE RELATIVE ALL'ASSISTENZA PER L'AUTONOMIA E LA COMUNICAZIONE PERSONALE DEGLI ALUNNI CON HANDICAP FISICI O SENSORIALI.</t>
  </si>
  <si>
    <t>CONTRIBUTO IN FAVORE DELLA CITTA' METROPOLITANA DI MILANO E DELLE PROVINCE A STATUTO ORDINARIO E DELLE REGIONI SARDEGNA E SICILIA, PER SOPPERIRE ALLE SPECIFICHE STRAORDINARIE ESIGENZE FINANZIARIE.</t>
  </si>
  <si>
    <t>CONTRIBUTO PER IL FUNZIONAMENTO DELL'UNIVERSITA' DEGLI STUDI DI TRENTO.</t>
  </si>
  <si>
    <t>FONDO DA DESTINARE AI COMUNI CHE ACCOLGONO RICHIEDENTI PROTEZIONE INTERNAZIONALE</t>
  </si>
  <si>
    <t>FONDO DA DESTINARE ALLE REGIONI A STATUTO ORDINARIO CONFINANTI CON AUSTRIA E SVIZZERA PER LA RIDUZIONE DEL PREZZO DEI CARBURANTI NELLE AREE DI CONFINE</t>
  </si>
  <si>
    <t>FONDO NAZIONALE INTEGRATIVO PER LA SICUREZZA DEL TURISMO IN MONTAGNA</t>
  </si>
  <si>
    <t>FONDO NAZIONALE PER L'ACCOGLIENZA DEI MINORI STRANIERI NON ACCOMPAGNATI</t>
  </si>
  <si>
    <t>FONDO OCCORRENTE PER L'ATTUAZIONE DELL'ORDINAMENTO REGIONALE DELLE REGIONI A STATUTO SPECIALE.</t>
  </si>
  <si>
    <t>FONDO PER IL FEDERALISMO AMMINISTRATIVO</t>
  </si>
  <si>
    <t>FONDO PER IL FINANZIAMENTO DELLA RIFORMA DEGLI AMMORTIZZATORI SOCIALI, DEI SERVIZI PER IL LAVORO E DELLE POLITICHE ATTIVE</t>
  </si>
  <si>
    <t>FONDO PER IL PLURALISMO E L'INNOVAZIONE DELL'INFORMAZIONE</t>
  </si>
  <si>
    <t>FONDO PER IL SOSTEGNO DEI GIOVANI E PER FAVORIRE LA MOBILITA' DEGLI STUDENTI</t>
  </si>
  <si>
    <t>FONDO PER LA TUTELA E LA GESTIONE DELLE RISORSE IDRICHE, FINALIZZATO A POTENZIARE LA CAPACITA' DI DEPURAZIONE DEI REFLUI URBANI</t>
  </si>
  <si>
    <t>FONDO PER LE CATTEDRE UNIVERSITARIE DEL MERITO "GIULIO NATTA"</t>
  </si>
  <si>
    <t>FONDO PER LE MENSE SCOLASTICHE BIOLOGICHE</t>
  </si>
  <si>
    <t>FONDO PER L'INCREMENTO DEGLI ASSEGNI AL NUCLEO FAMILIARE IN PRESENZA DI QUATTRO O PIU' FIGLI</t>
  </si>
  <si>
    <t>FONDO PER PAYBACK 2013 2014 2015</t>
  </si>
  <si>
    <t>INTERVENTO CONTRIBUTIVO PER I FONDI GESTORI DI PREVIDENZA COMPLEMENTARE DEI PUBBLICI DIPENDENTI</t>
  </si>
  <si>
    <t>PROGETTO GENOMI ITALIA</t>
  </si>
  <si>
    <t>PROMOZIONE DEL MADE IN ITALY</t>
  </si>
  <si>
    <t>QUOTA DEL 5 PER MILLE DELL'IMPOSTA SUL REDDITO DELLE PERSONE FISICHE DA ASSEGNARE PER LA RICERCA SANITARIA</t>
  </si>
  <si>
    <t>QUOTA DEL 5 PER MILLE DELL'IMPOSTA SUL REDDITO DELLE PERSONE FISICHE DA DESTINARE AD ATTIVITA' SOCIALI SVOLTE DAI COMUNI DI RESIDENZA DEI CONTRIBUENTI</t>
  </si>
  <si>
    <t>RIMBORSO AGLI ENTI VIGILATI DAL MINISTERO DEGLI ONERI CONNESSI AGLI ACCERTAMENTI MEDICO-LEGALI</t>
  </si>
  <si>
    <t>RIMBORSO ALLE REGIONI DEGLI ONERI SOSTENUTI PER ASSICURARE LA VENDITA DI CARBURANTI A PREZZO RIDOTTO NELLE ZONE DI CONFINE</t>
  </si>
  <si>
    <t>RIMBORSO ALL'INPS DELLE MINORI ENTRATE DERIVANTI DALLA RIDUZIONE DELLE ALIQUOTE CONTRIBUTIVE A CARICO DEI DIPENDENTI DELLE AZIENDE ESERCENTI PUBBLICI SERVIZI DI TRASPORTO</t>
  </si>
  <si>
    <t>RIMBORSO DEGLI ONERI CONNESSI AGLI ACCERTAMENTI MEDICO-LEGALI</t>
  </si>
  <si>
    <t>RIMBORSO DEGLI STIPENDI,RETRIBUZIONI ED ALTRI ASSEGNI FISSI PER IL PERSONALE COMANDATO PRESSO IL MINISTERO</t>
  </si>
  <si>
    <t>SOMMA DA ASSEGNARE ALLE REGIONI PER LE OPERE CONNESSE AL RINFORZO, ALL'ADEGUAMENTO E ALL'USURA DELLE INFRASTRUTTURE STRADALI</t>
  </si>
  <si>
    <t>SOMMA DA CORRISPONDERE ALLA PRESIDENZA DEL CONSIGLIO DEI MINISTRI QUALE QUOTA DEL 5 PER MILLE DELL'IMPOSTA SUL REDDITO DELLE PERSONE FISICHE DA ASSEGNARE ALLE ASSOCIAZIONI DILETTANTISTICHE RICONOSCIUTE DAL CONI AI FINI SPORTIVI</t>
  </si>
  <si>
    <t>SOMMA DA CORRISPONDERE ALLE REGIONI PER IL RILANCIO DEL PIANO PER LO SVILUPPO DEL SISTEMA TERRITORIALE DEI SERVIZI SOCIO-EDUCATIVI PER LA PRIMA INFANZIA</t>
  </si>
  <si>
    <t>SOMMA DA DESTINARE ALLA PROMOZIONE DELLE ECCELLENZE E DEL MERITO PER GLI STUDENTI DEI CORSI DI LAUREA E LAUREA MAGISTRALE</t>
  </si>
  <si>
    <t>SOMMA DA EROGARSI A CURA DEL COMMISSARIO DEL GOVERNO NELLA REGIONE FRIULI-VENEZIA GIULIA PER INTERVENTI DI CARATTERE STRAORDINARIO IN FAVORE DI MANIFESTAZIONI FIERISTICHE</t>
  </si>
  <si>
    <t>SOMMA DA TRASFERIRE AL CNR E ALL'INFN PER LE SPESE DI MISSIONE CONNESSE ALLA COSTRUZIONE E ALL'ESERCIZIO DELL'IMPIANTO LASER EUROPEO A ELETTRONI LIBERI A RAGGI X</t>
  </si>
  <si>
    <t>SOMME DA ASSEGNARE ALLA REGIONE SARDEGNA PER CONSENTIRE LA RIDUZIONE DEI DISAGI DERIVANTI DALLA CONDIZIONE DI INSULARITA' E PER ASSICURARE LA CONTINUITA' DEL DIRITTO ALLA MOBILITA' ANCHE AI PASSEGGERI NON RESIDENTI</t>
  </si>
  <si>
    <t>SOMME DA ASSEGNARE ALLA REGIONE SICILIA PER CONSENTIRE LA RIDUZIONE DEI DISAGI DERIVANTI DALLA CONDIZIONE DI INSULARITA' E PER ASSICURARE LA CONTINUITA' DEL DIRITTO ALLA MOBILITA' ANCHE AI PASSEGGERI NON RESIDENTI</t>
  </si>
  <si>
    <t>SOMME DA EROGARE ALLA REGIONE MOLISE A TITOLO DI CONCORSO PER IL RIPIANO DEL DISAVANZO DELLA SPESA SANITARIA DI PERTINENZA STATALE PER GLI ANNI 2013 E PRECEDENTI</t>
  </si>
  <si>
    <t>SOMME DA TRASFERIRE ALL'INPS (EX INPDAP) A TITOLO DI ANTICIPAZIONI DI BILANCIO SUL FABBISOGNO FINANZIARIO DELLE GESTIONI PREVIDENZIALI NEL LORO COMPLESSO</t>
  </si>
  <si>
    <t>SOMME DOVUTE ALLA CASSA DEPOSITI E PRESTITI QUALE DIFFERENZA TRA IL SAGGIO D'INTERESSE VIGENTE AL MOMENTO DELLA CONCESSIONE DEI MUTUI ALLA REPUBBLICA DI SAN MARINO E QUELLO DEL 6 PER CENTO PRATICATO SUI MUTUI MEDESIMI</t>
  </si>
  <si>
    <t>SOMME OCCORRENTI PER L'ATTUAZIONE DELL'ACCORDO RELATIVO AL TRATTATO DI NON PROLIFERAZIONE DELLE ARMI NUCLEARI</t>
  </si>
  <si>
    <t>SPESE DESTINATE AL SETTORE MARITTIMO E DELLA NAUTICA DA DIPORTO PER IL FINANZIAMENTO DI PROGRAMMI E PROGETTI DI STUDIO, RICERCA E INNOVAZIONE</t>
  </si>
  <si>
    <t>SPESE RELATIVE ALLA BANCA DATI PER L'IDENTIFICAZIONE E LA REGISTRAZIONE DEGLI ANIMALI</t>
  </si>
  <si>
    <t>TRASFERIMENTO AI COMUNI PER ACQUISTO DI MOBILI ED ARREDI PER USO SCOLASTICO E PER I SERVIZI ALL'INFANZIA</t>
  </si>
  <si>
    <t>Capacità di impegno</t>
  </si>
  <si>
    <t>TOTALE USCITE</t>
  </si>
  <si>
    <t>AFFARI ESTERI E COOPERAZIONE INTERNAZIONALE</t>
  </si>
  <si>
    <t>LAVORO E POLITICHE SOCIALI</t>
  </si>
  <si>
    <t>DIFESA</t>
  </si>
  <si>
    <t>GIUSTIZIA</t>
  </si>
  <si>
    <t>SALUTE</t>
  </si>
  <si>
    <t>AMBIENTE E TUTELA DEL TERRITORIO E DEL MARE</t>
  </si>
  <si>
    <t>INFRASTRUTTURE E TRASPORTI</t>
  </si>
  <si>
    <t>POLITICHE AGRICOLE ALIMENTARI E FORESTALI</t>
  </si>
  <si>
    <t>ECONOMIA E FINANZE</t>
  </si>
  <si>
    <t>INTERNO</t>
  </si>
  <si>
    <t>ISTRUZIONE, UNIVERSITA' E RICERCA</t>
  </si>
  <si>
    <t>SVILUPPO ECONOMICO</t>
  </si>
  <si>
    <t>BENI E ATTIVITA' CULTURALI</t>
  </si>
  <si>
    <t>AGEVOLAZIONI CONTRIBUTIVE IN FAVORE DELLE IMPRESE SITUATE NELLA ZONA FRANCA URBANA ISTITUITA A SEGUITO DEGLI EVENTI SISMICI CHE SI SONO SUSSEGUITI A FAR DATA DAL 24 AGOSTO 2016 - SOMME DA ACCREDITARE ALLA CONTABILITA' SPECIALE 1778 "AGENZIA DELLE ENTRATE - FONDI DI BILANCIO"</t>
  </si>
  <si>
    <t>ASSEGNAZIONE ALL'AGENZIA PER LE EROGAZIONI IN AGRICOLTURA FINALIZZATA AL FONDO PER LA DISTRIBUZIONE DI DERRATE ALIMENTARI ALLE PERSONE INDIGENTI</t>
  </si>
  <si>
    <t>CONCORSO DELLO STATO ALLA COPERTURA DEI DISAVANZI DI ESERCIZIO DELLE AZIENDE ESERCENTI SERVIZI DI TRASPORTO PUBBLICO LOCALE DI COMPETENZA DELLE REGIONI A STATUTO ORDINARIO</t>
  </si>
  <si>
    <t>CONCORSO DELLO STATO ALLA RIDUZIONE DEL CONTRIBUTO STRAORDINARIO A CARICO DEL DATORE DI LAVORO DESTINATO AI FONDI DI SOLIDARIETA' PER LA RICONVERSIONE E LA RIQUALIFICAZIONE PROFESSIONALE PER IL SOSTEGNO DEL REDDITO E DELL'OCCUPAZIONE</t>
  </si>
  <si>
    <t>CONCORSO DELLO STATO ALLE SPESE DI FUNZIONAMENTO E DI PERSONALE DELLE CASE MANDAMENTALI</t>
  </si>
  <si>
    <t>CONTRIBUTI AD ENTI ED ASSOCIAZIONI PER L'INSEGNAMENTO DELLA LINGUA STRANIERA, DELLA MADRE LINGUA E DELLA CULTURA ITALIANA AI FIGLI DEI LAVORATORI ITALIANI ALL'ESTERO</t>
  </si>
  <si>
    <t>CONTRIBUTI ALL'AGENZIA NAZIONALE PER LO SVILUPPO DELL'AUTONOMIA SCOLASTICA</t>
  </si>
  <si>
    <t>CONTRIBUTI ALL'INVALSI</t>
  </si>
  <si>
    <t>CONTRIBUTI DA CORRISPONDERE AGLI ISTITUTI PREVIDENZIALI A TITOLO DI RIMBORSO DEGLI ONERI INCONTRATI NELLA LIQUIDAZIONE DELLA INDENNITA' DI CUI ALL'ARTICOLO 24 DELLA LEGGE 25 FEBBRAIO 1987, N.67</t>
  </si>
  <si>
    <t>CONTRIBUTI E SUSSIDI AI COMUNI PER ARREDAMENTO E INIZIATIVE VARIE A FAVORE DELLA SCUOLA DELL'OBBLIGO CON PARTICOLARE RIFERIMENTO AL MEZZOGIORNO D'ITALIA</t>
  </si>
  <si>
    <t>CONTRIBUTO A FAVORE DELLA REGIONE SARDEGNA</t>
  </si>
  <si>
    <t>CONTRIBUTO AI COMUNI A RISTORO DI MINORI TRASFERIMENTI CONSEGUENTI ALL'ASSOGGETTAMENTO ALL'IMU DEGLI IMMOBILI DI LORO PROPRIETA'.</t>
  </si>
  <si>
    <t>CONTRIBUTO AI COMUNI PER IL RIMBORSO DEL MINOR GETTITO DELL'IMPOSTA MUNICIPALE PROPRIA DERIVANTE DALLA REVISIONE DEL CLASSAMENTO DEGLI IMMOBILI FUNZIONALI AI SERVIZI PORTUALI</t>
  </si>
  <si>
    <t>CONTRIBUTO ALLA FONDAZIONE ITALIANA ONLUS PER LA RICERCA SULLE MALATTIE DEL PANCREAS</t>
  </si>
  <si>
    <t>CONTRIBUTO ALL'ISMEA E/O AL CREA PER LA REALIZZAZIONE DI STUDI, RICERCHE ED ATTIVITA' DI SUPPORTO NEL CAMPO DELLA COOPERAZIONE AGRICOLA</t>
  </si>
  <si>
    <t>FONDO DA RIPARTIRE PER L'ATTUAZIONE DELL'ISTITUTO DEL REDDDITO MINIMO D'INSERIMENTO</t>
  </si>
  <si>
    <t>FONDO DA RIPARTIRE PER PROVVEDERE A DOTARE LUOGHI, STRUTTURE E MEZZI DI TRASPORTO DI DEFIBRILLATORI SEMIAUTOMATICI E AUTOMATICI ESTERNI.</t>
  </si>
  <si>
    <t>FONDO DA TRASFERIRE ALLA PRESIDENZA DEL CONSIGLIO DEI MINISTRI PER IL FUNZIONAMENTO DELL'OSSERVATORIO NAZIONALE SULLA CONDIZIONE DELLE PERSONE CON DISABILITA'</t>
  </si>
  <si>
    <t>FONDO DA TRASFERIRE ALLA PRESIDENZA DEL CONSIGLIO DEI MINISTRI PER IL SOSTEGNO DEL RUOLO DI CURA E DI ASSISTENZA DEL CAREGIVER FAMILIARE</t>
  </si>
  <si>
    <t>FONDO DA TRASFERIRE ALLA PRESIDENZA DEL CONSIGLIO DEI MINISTRI PER INTERVENTI A FAVORE DELLE SOCIETA' SPORTIVE DILETTANTISTICHE</t>
  </si>
  <si>
    <t>FONDO DA TRASFERIRE ALLA PRESIDENZA DEL CONSIGLIO DEI MINISTRI PER LA PREVENZIONE DELLA DIPENDENZA DA STUPEFACENTI</t>
  </si>
  <si>
    <t>FONDO DA TRASFERIRE ALLA PRESIDENZA DEL CONSIGLIO DEI MINISTRI PER L'INCLUSIONE DELLE PERSONE SORDE E CON IPOACUSIA</t>
  </si>
  <si>
    <t>FONDO NAZIONALE PER IL SISTEMA INTEGRATO DI EDUCAZIONE E DI ISTRUZIONE</t>
  </si>
  <si>
    <t>FONDO NAZIONALE PER IL SOSTEGNO ALL'ACCESSO ALLE ABITAZIONI IN LOCAZIONE</t>
  </si>
  <si>
    <t>FONDO OCCORRENTE PER IL FINANZIAMENTO DELLE ATTIVITA' DI RICERCA CORRENTE E FINALIZZATA, NONCHE' DI SPERIMENTAZIONE IN MATERIA SANITARIA.</t>
  </si>
  <si>
    <t>FONDO PER IL CONTRASTO AL GIOCO D'AZZARDO PATOLOGICO</t>
  </si>
  <si>
    <t>FONDO PER IL FINANZIAMENTO DEL SISTEMA NAZIONALE DI VALUTAZIONE</t>
  </si>
  <si>
    <t>FONDO PER IL PERSEGUIMENTO DEGLI OBIETTIVI DELL'INIZIATIVA WIFI4EU DELLA COMMISSIONE EUROPEA</t>
  </si>
  <si>
    <t>FONDO PER IL POTENZIAMENTO DELLE INIZIATIVE IN MATERIA DI SICUREZZA URBANA DA PARTE DEI COMUNI</t>
  </si>
  <si>
    <t>FONDO PER L' ASSISTENZA LEGALE INTERNAZIONALE ALLE IMPRESE</t>
  </si>
  <si>
    <t>FONDO PER LA LIQUIDAZIONE DELL'INDENNITA' ONNICOMPRENSIVA SPETTANTE AL PROPRIETARIO O AL TITOLARE DI ALTRO DIRITTO REALE SULL'IMMOBILE PER IL MANCATO GODIMENTO A CAUSA DEL REATO DI OCCUPAZIONE ABUSIVA</t>
  </si>
  <si>
    <t>FONDO PER LA RIDUZIONE DELLA QUOTA FISSA SULLA RICETTA</t>
  </si>
  <si>
    <t>FONDO PER L'EMERSIONE DEL LAVORO NON REGOLARE</t>
  </si>
  <si>
    <t>FONDO PER L'INNOVAZIONE SOCIALE DA TRASFERIRE ALLA PRESIDENZA DEL CONSIGLIO DEI MINISTRI</t>
  </si>
  <si>
    <t>FONDO UNICO A SOSTEGNO DELL'OPERATIVITA' DEL 112 NUMERO UNICO EUROPEO</t>
  </si>
  <si>
    <t>IMBORSO ALL'UTILE DI GESTIONE RELATIVO ALL'AMMINISTRAZIONE DEL PATRIMONIO DI RILIEVO NATURALISTICO RELATIVO DI PROPRIETA' DEL FONDO EDIFICI PER IL CULTO</t>
  </si>
  <si>
    <t>INTERVENTI PER LA PROMOZIONE E ATTUAZIONE DI INIZIATIVE DI COOPERAZIONE SCIENTIFICA E CULTURALE NELL'AMBITO DELL'ISTRUZIONE UNIVERSITARIA E DELL'ALTA FORMAZIONE ARTISTICA E MUSICALE SUL PIANO INTERNAZIONALE E PER L'ATTUAZIONE DI SCAMBI, DI RICERCHE E DI STUDI ANCHE IN COLLABORAZIONE CON ISTITUTI ED ENTI SPECIALIZZATI IN ATTUAZIONE DELLA NORMATIVA DELLE COMUNITA' EUROPEE E DI IMPEGNI CONNESSI AI PROGRAMMI DEL CONSIGLIO D'EUROPA E DELLA COMUNITA' EUROPEA DELL'OCSE, DELL'UNESCO E DI ALTRE ORGANIZZAZIONI INTERNAZIONALI</t>
  </si>
  <si>
    <t>ONERI DOVUTI ALL'INPS PER I TRASFERIMENTI AI DATORI DI LAVORO</t>
  </si>
  <si>
    <t>PREMIO ALLA NASCITA</t>
  </si>
  <si>
    <t>RIMBORSI ALLE REGIONI ED ALLE PROVINCE AUTONOME DI TRENTO E BOLZANO RELATIVI AGLI ACCERTAMENTI EFFETTUATI PRESSO LE STRUTTURE DEL SERVIZIO SANITARIO NAZIONALE DAI CITTADINI ITALIANI CHE HANNO OPERATO O OPERANO NEI TERRITORI DELLA BOSNIA - HERZEGOVINA E DEL KOSOVO</t>
  </si>
  <si>
    <t>RIMBORSO ALL' I.N.A.I.L. PER PRESTAZIONI EROGATE AGLI ALUNNI E AL PERSONALE A SEGUITO DI INFORTUNI SUBITI NEL CORSO DEL LAVORO DELLE ESERCITAZIONI PRATICHE PREVISTE DAI PROGRAMMI DI INSEGNAMENTO</t>
  </si>
  <si>
    <t>RIMBORSO ALL'I.N.A.I.L. DELLE PRESTAZIONI ASSICURATIVE EROGATE IN RELAZIONE AGLI INFORTUNI SUL LAVORO DEI DIPENDENTI STATALI</t>
  </si>
  <si>
    <t>RIMBORSO ALL'INAIL DELLE PRESTAZIONI ASSICURATIVE EROGATE IN RELAZIONE AGLI INFORTUNI SUL LAVORO DEI DIPENDENTI STATALI.</t>
  </si>
  <si>
    <t>RIMBORSO ALL'INAIL PER PRESTAZIONI EROGATE AGLI ALUNNI E AL PERSONALE A SEGUITO DI INFORTUNI SUBITI NEL CORSO DEL LAVORO DELLE ESERCITAZIONI PRATICHE PREVISTE DAI PROGRAMMI D'INSEGNAMENTO</t>
  </si>
  <si>
    <t>RIMBORSO ALL'INAIL PER PRESTAZIONI EROGATE AGLI ALUNNI E AL PERSONALE A SEGUITO DI INFORTUNI SUBITI NEL CORSO DEL LAVORO O DELLE ESERCITAZIONI PRATICHE PREVISTE DAI PROGRAMMI D'INSEGNAMENTO.</t>
  </si>
  <si>
    <t>RIMBORSO ALL'ISTITUTO NAZIONALE ASSICURAZIONE INFORTUNI SUL LAVORO (INAIL) DELLE PRESTAZIONI SANITARIE ED ECONOMICHE EFFETTUATE A FAVORE DEI CITTADINI ITALIANI AVENTI DIRITTO AD INDENNITA' PER INFORTUNI SUL LAVORO E MALATTIE PROFESSIONALI A CARICO DI ISTITUTI ASSICURATORI GERMANICI ED EX-GERMANICI NONCHE'' DELLE SPESE DI AMMINISTRAZIONE DALL'ISTITUTO STESSO SOSTENUTE IN DIPENDENZA DELLA CONCESSIONE DELLE PRESTAZIONI SUDDETTE.</t>
  </si>
  <si>
    <t>RIMBORSO TRATTAMENTO ECONOMICO FONDAMENTALE DEL PERSONALE IN POSIZIONE DI COMANDO PRESSO LA DIREZIONE GENERALE DELLA COOPERAZIONE ALLO SVILUPPO PROVENIENTE DA AMMINISTRAZIONI PUBBLICHE NON APPARTENENTI AL COMPARTO MINISTERI</t>
  </si>
  <si>
    <t>RIMBORSO TRATTAMENTO ECONOMICO FONDAMENTALE DEL PERSONALE IN POSIZIONE DI COMANDO PRESSO L'AVVOCATURA DELLO STATO PROVENIENTE DA AMM.NI PUBBLICHE NON APPARTENENTI AL COMPARTO MINISTERI.</t>
  </si>
  <si>
    <t>RISORSE DA TRASFERIRE ALL'INPS RELATIVE AL TFR/TFS COMPRENSIVO DEI RELATIVI ONERI FISCALI AL PERSONALE DELL'EX ISTITUTO NAZIONALE PER IL COMMERCIO ESTERO TRANSITATO NEI RUOLI DEL MINISTERO DELLO SVILUPPO ECONOMICO</t>
  </si>
  <si>
    <t>SOMMA DA ASSEGNARE AGLI IRCCS E IZS PER LE ASSUNZIONI DI PERSONALE CON CONTRATTO A TEMPO DETERMINATO NEL RUOLO NON DIRIGENZIALE DELLA RICERCA SANITARIA E DELLE RELATIVE ATTIVITA' DI SUPPORTO</t>
  </si>
  <si>
    <t>SOMMA DA ASSEGNARE ALL' INPS PER GLI ONERI CONNESSI AL FONDO PENSIONI PER GLI SPORTIVI PROFESSIONISTI</t>
  </si>
  <si>
    <t>SOMMA DA ASSEGNARE ALL'AUTORITA' DI DISTRETTO DELL'APPENNINO MERIDIONALE PER L'ASSUNZIONE DI PERSONALE A TEMPO DETERMINATO CON FUNZIONI TECNICHE DI SUPPORTO ALLE ATTIVITA' SVOLTE DAL COMMISSARIO STRAORDINARIO DI GOVERNO</t>
  </si>
  <si>
    <t>SOMMA DA ASSEGNARE ALL'INPS IN FAVORE DEL FONDO DI PREVIDENZA E ASSISTENZA PER I LAVORATORI DELLO SPETTACOLO (EX ENPALS)</t>
  </si>
  <si>
    <t>SOMMA DA CORRISPONDERE ALL'’AGENZIA INDUSTRIE DIFESA PER FAR FRONTE ALLA PROROGA DEI CONTRATTI DEL PERSONALE A TEMPO DETERMINATO</t>
  </si>
  <si>
    <t>SOMMA DA CORRISPONDERE ALLA CROCE ROSSA ITALIANA.</t>
  </si>
  <si>
    <t>SOMMA DA CORRISPONDERE ALLA PRESIDENZA DEL CONSIGLIO DEI MINISTRI PER LA PROMOZIONE E LO SVOLGIMENTO DELLE CELEBRAZIONI A CARATTERE NAZIONALE</t>
  </si>
  <si>
    <t>SOMMA DA DESTINARE ALL'INPS PER L'ATTIVITA' CONNESSA AL RILASCIO DELLE DICHIARAZIONI ISEE</t>
  </si>
  <si>
    <t>SOMMA DA DESTINARE ALL'ISTITUTO SUPERIORE DI SANITA' PER UN PROGRAMMA STRAORDINARIO DI RICERCA ONCOTECNOLOGICA</t>
  </si>
  <si>
    <t>SOMMA DA DESTINARE PER IL SOSTEGNO DEL REDDITO E DELL'OCCUPAZIONE E DELLA RICONVERSIONE E RIQUALIFICAZIONE DEL PERSONALE DEL SETTORE DEL TRASPORTO AEREO</t>
  </si>
  <si>
    <t>SOMMA DA EROGARE ALLA GESTIONE COMMISSARIALE DEL FONDO GESTIONE ISTITUTI CONTRATTUALI LAVORATORI PORTUALI IN LIQUIDAZIONE PER GLI INTERVENTI NEL SETTORE MARITTIMO</t>
  </si>
  <si>
    <t>SOMMA DA EROGARE ALL'ENTE PUBBLICO ECONOMICO AGENZIA DEL DEMANIO.</t>
  </si>
  <si>
    <t>SOMMA DA EROGARE PER IL FINANZIAMENTO DEL CONI SPORT E SALUTE SPA</t>
  </si>
  <si>
    <t>SOMMA DA EROGARE PER IL FINANZIAMENTO DI PROGETTI ELABORATI DAI COMUNI DELLE REGIONI MERIDIONALI PER L'ATTUAZIONE DI INTERVENTI DI PREVENZIONE DELLA DELINQUENZA E DI RISOCIALIZZAZIONE NELL'AREA PENALE MINORILE</t>
  </si>
  <si>
    <t>SOMMA DA EROGARE PER LA COPERTURA DEGLI ONERI DERIVANTI DALLE INDENNITA' CONCESSE A FAVORE DEI GENITORI E FAMILIARI DI PERSONE HANDICAPPATE AI SENSI DELL'ARTICOLO 33 DELLA LEGGE 5 FEBBRAIO 1992, N. 104</t>
  </si>
  <si>
    <t>SOMMA DA TRASFERIRE AL COMMISSARIO DELEGATO PER INTERVENTI DI PROGETTAZIONE E RIPRISTINO DI OPERE A MARE IN SEGUITO AGLI ECCEZIONALI EVENTI MARINI NELLA REGIONE LIGURIA NEL MESE DI OTTOBRE 2018</t>
  </si>
  <si>
    <t>SOMMA DA TRASFERIRE ALLA PRESIDENZA DEL CONSIGLIO DEI MINISTRI A SOSTEGNO DEL POTENZIAMENTO DEL MOVIMENTO SPORTIVO ITALIANO</t>
  </si>
  <si>
    <t>SOMMA DA TRASFERIRE ALLA PRESIDENZA DEL CONSIGLIO DEI MINISTRI PER IL CONSIGLIO NAZIONALE DEI GIOVANI</t>
  </si>
  <si>
    <t>SOMMA DA TRASFERIRE ALLA PRESIDENZA DEL CONSIGLIO DEI MINISTRI PER IL CONTRIBUTO ALLA WORLD ANTI-DOPING AGENCY (WADA)</t>
  </si>
  <si>
    <t>SOMMA DA TRASFERIRE ALLA PRESIDENZA DEL CONSIGLIO DEI MINISTRI PER IL RILASCIO DELLA CARTA EUROPEA PER LA DISABILITA'</t>
  </si>
  <si>
    <t>SOMMA DA TRASFERIRE ALLA PRESIDENZA DEL CONSIGLIO DEI MINISTRI PER LA CORRESPONSIONE DELL'ASSEGNO "GIULIO ONESTI" A FAVORE DEGLI SPORTIVI ITALIANI CHE VERSINO IN CONDIZIONE DI GRAVE DISAGIO ECONOMICO</t>
  </si>
  <si>
    <t>SOMMA DA TRASFERIRE ALLA PRESIDENZA DEL CONSIGLIO DEI MINISTRI PER LA DELEGAZIONE PER LA PRESIDENZA ITALIANA DEL G20</t>
  </si>
  <si>
    <t>SOMMA DA TRASFERIRE ALLA PRESIDENZA DEL CONSIGLIO DEI MINISTRI PER LA STRUTTURA DI MISSIONE, DENOMINATA INVESTITALIA , PER IL COORDINAMENTO DELLE POLITICHE DI GOVERNO E DELL'INDIRIZZO POLITICO E AMMINISTRATIVO IN MATERIA DI INVESTIMENTI PUBBLICI E PRIVATI</t>
  </si>
  <si>
    <t>SOMMA DA TRASFERIRE ALLA PRESIDENZA DEL CONSIGLIO DEI MINISTRI PER LA VALORIZZAZIONE E LA PROMOZIONE DELLE AREE TERRITORIALI SVANTAGGIATE CONFINANTI CON LE REGIONI A STATUTO SPECIALE E LE PROVINCIE AUTONOME DI TRENTO E BOLZANO</t>
  </si>
  <si>
    <t>SOMMA DA TRASFERIRE ALLA PRESIDENZA DEL CONSIGLIO DEI MINISTRI PER MILAN CENTER FOR FOOD LAW AND POLICY</t>
  </si>
  <si>
    <t>SOMMA DA TRASFERIRE ALLA REGIONE SARDEGNA PER LE SPESE DEL COMITATO ISTRUTTORE PARITETICO STATO-REGIONE</t>
  </si>
  <si>
    <t>SOMMA DA TRASFERIRE ALL'AGENZIA PER LA COESIONE TERRITORIALE PER IL FUNZIONAMENTO DEL NUCLEO DI VERIFICA E CONTROLLO (NUVEC)</t>
  </si>
  <si>
    <t>SOMMA DA TRASFERIRE ALL'AGENZIA PER L'ITALIA DIGITALE PER LA REALIZZAZIONE DEL FASCICOLO SANITARIO ELETTRONICO</t>
  </si>
  <si>
    <t>SOMMA DA TRASFERIRE ALLE UNIVERSITA' IN OCCASIONE DELL'OTTAVO CENTENARIO</t>
  </si>
  <si>
    <t>SOMMA DA UTILIZZARE PER IL SOSTEGNO ALL'ISTRUZIONE ATTRAVERSO IL FINANZIAMENTO ALLE REGIONI E ALLE PROVINCE AUTONOME DI TRENTO E BOLZANO PER L'ASSEGNAZIONE DI BORSE DI STUDIO OVVERO ATTRAVERSO LA FRUIZIONE DELLA BORSA DI STUDIO MEDIANTE DETRAZIONE DI IMPOSTA PER UNA SOMMA EQUIVALENTE</t>
  </si>
  <si>
    <t>SOMME DA ASSEGNARE ALL'AGENZIA DEL DEMANIO PER IL PAGAMENTO DEI CANONI DI LOCAZIONE PER SPAZI LIBERI DEGLI IMMOBILI CONFERITI E/O TRASFERITI AI FONDI COMUNI D'INVESTIMENTO IMMOBILIARE FIP E PATRIMONIO 1.</t>
  </si>
  <si>
    <t>SOMME DA ASSEGNARE ALL'AGENZIA DELLE ENTRATE PER IL PAGAMENTO ALL'AGENZIA DEL DEMANIO DEI CANONI DI LOCAZIONE PER GLI IMMOBILI ASSEGNATI ALLE AMMINISTRAZIONI DELLO STATO</t>
  </si>
  <si>
    <t>SOMME DA ASSEGNARE ALL'AGENZIA NAZIONALE PER LA SICUREZZA DELLE FERROVIE E DELLE INFRASTRUTTURE STRADALI E AUTOSTRADALI (ANSFISA)</t>
  </si>
  <si>
    <t>SOMME DA ASSEGNARE ALLE AUTORITA' DI BACINO PER LO SVOLGIMENTO DELLE FUNZIONI DI VALORIZZAZIONE DEI BENI AMBIENTALI E FLUVIALI, NONCHE' PER IL MONITORAGGIO AMBIENTALE, PER LA PREVISIONE E LA GESTIONE DELLE PIENE E DELLE MAGRE</t>
  </si>
  <si>
    <t>SOMME DA ASSEGNARE ALLE REGIONI E ALLE PROVINCE AUTONOME DI TRENTO E BOLZANO DA DESTINARE ALLA GESTIONE DELLE ANAGRAFI VACCINALI REGIONALI PER IL POPOLAMENTO DELL'ANAGRAFE NAZIONALE VACCINI</t>
  </si>
  <si>
    <t>SOMME DA ASSEGNARE ALLE REGIONI E ALLE PROVINCE AUTONOME DI TRENTO E BOLZANO DA DESTINARE ALLA SICUREZZA DELLE RETI E DEI SISTEMI INFORMATIVI</t>
  </si>
  <si>
    <t>SOMME DA ASSEGNARE ALL'ENTE PARCO NAZIONALE DEL VESUVIO E ALLA "FONDAZIONE GRAN SASSO D'ITALIA"</t>
  </si>
  <si>
    <t>SOMME DA ATTRIBUIRE ALL'INPS PER IL RICONOSCIMENTO DELLA PRETESA ECONOMICA A FAVORE DEI RICORRENTI, IN CONNESSIONE CON L'ESTINZIONE DI DIRITTO DEI PROCESSI IN MATERIA PREVIDENZIALE PENDENTI NEL PRIMO GRADO DI GIUDIZIO ALLA DATA DEL 31/12/2010, PER I QUALI, A TALE DATA, NON SIA INTERVENUTA SENTENZA</t>
  </si>
  <si>
    <t>SOMME DA CORRISPONDERE ALL'INPS A PARZIALE COMPENSAZIONE DELLA RIDUZIONE DEGLI EFFETTI DERIVANTI DALL'AUMENTO CONTRIBUTIVO AI LAVORATORI ISCRITTI ALL'ASSICURAZIONE GENERALE OBBLIGATORIA, NONCHE' A QUELLI ISCRITTI ALLA GESTIONE AUTONOMA E A QUELLA SEPARATA</t>
  </si>
  <si>
    <t>SOMME DA DESTINARE A INTERVENTI DI SOSTEGNO A FAVORE DELLE POPOLAZIONI APPARTENENTI A MINORANZE CRISTIANE OGGETTO DI PERSECUZIONI NELLE AREE DI CRISI.</t>
  </si>
  <si>
    <t>SOMME DA DESTINARE AGLI ENTI LOCALI DELLA REGIONE SICILIA, QUALE RISTORO PER LE MAGGIORI SPESE SOTENUTE PER L'ACCOGLIENZA DEI PROFUGHI E RIFUGIATI EXTRACOMUNITARI</t>
  </si>
  <si>
    <t>SOMME DA DESTINARE AGLI ENTI LOCALI PER FRONTEGGIARE GLI ONERI DERIVANTI DA CONTENZIOSI RELATIVI ALL'ATTRIBUZIONE DI PREGRESSI CONTRIBUTI ERARIALI CONSEGUENTI ALLA SOPPRESSIONE O ALLA RIMODULAZIONE DI IMPOSTE LOCALI</t>
  </si>
  <si>
    <t>SOMME DA DESTINARE ALLA REVISIONE DELL'USO DEI MEDICINALI PER PAZIENTI AFFETTI DA ASMA</t>
  </si>
  <si>
    <t>SOMME DA DESTINARE ALLE PROVINCE IN DISSESTO OPPURE CHE HANNO PRESENTATO E/O APPROVATO IL PIANO DI RIEQUILIBRIO FINANZIARIO PLURIENNALE</t>
  </si>
  <si>
    <t>SOMME DA DESTINARE PER IL RIPRISTINO AMBIENTALE DELLE AREE COLPITE DAGLI EVENTI ATMOSFERICI E PER IL SOSTEGNO DELLA FILIERA DEL LEGNO</t>
  </si>
  <si>
    <t>SOMME DA TRASFERIRE ALLE REGIONI E ALLE PROVINCE AUTONOME DI TRENTO E BOLZANO PER PROMUOVERE SPECIFICHE CAMPAGNE DI VALORIZZAZIONE DEL TERRITORIO ATTRAVERSO LE PRODUZIONI AGROALIMENTARI LOCALI</t>
  </si>
  <si>
    <t>SOMME DA TRASFERIRE ALL'INPS A RISTORO DELLE MINORI ENTRATE DELL'ENTE PER EFFETTO DELLA DESTINAZIONE AL FINANZIAMENTO DELLA COVIP DI QUOTA PARTE DEL CONTRIBUTO DI SOLIDARIETA' DI CUI AL COMMA 1 DELL'ARTICOLO 16 DEL DECRETO LEGISLATIVO N. 252 DEL 2005</t>
  </si>
  <si>
    <t>SOMME DA TRASFERIRE ALL'INPS PER IL FINANZIAMENTO DEGLI ONERI DERIVANTI DALLA DEFINIZIONE DI CONTENZIOSI RELATIVI ALLA CONCESSIONE DI SGRAVI CONTRIBUTIVI</t>
  </si>
  <si>
    <t>SOMME DESTINATE A GARANTIRE LA CONTINUITA' TERRITORIALE NEI COLLEGAMENTI AEREI PER LE ISOLE MINORI DELLA SICILIA DOTATE DI SCALI AEROPORTUALI</t>
  </si>
  <si>
    <t>SOMME DESTINATE A GARANTIRE LA CONTINUITA' TERRITORIALE NONCHE' UN COMPLETO ED EFFICACE SISTEMA DI COLLEGAMENTI AEREI PER L'AEROPORTO DI CROTONE</t>
  </si>
  <si>
    <t>SOMME DESTINATE AD ANTICIPAZIONI A FAVORE DEGLI ENTI LOCALI COMMISSARIATI PER FAVORIRE IL RIPRISTINO DELLA LEGALITA'</t>
  </si>
  <si>
    <t>SOMME DESTINATE AL COMUNE DELL'AQUILA PER LA PROROGA DEI CONTRATTI DEL PERSONALE A TEMPO DETERMINATO IMPIEGATO NEI SETTORI DELLE POLITICHE SOCIALI E DEL SETTORE URBANISTICO</t>
  </si>
  <si>
    <t>SOMME DESTINATE ALL'AVVIO DEL PIANO NAZIONALE PER LA REALIZZAZIONE DI INTERVENTI DI RIMPATRIO VOLONTARIO ASSISTITO COMPRENSIVI DI MISURE DI REINTEGRAZIONE E DI REINSERIMENTO DEI RIMPATRIATI NEL PAESE DI ORIGINE</t>
  </si>
  <si>
    <t>SOMME OCCORRENTI PER GLI ACCORDI DI CONTRATTI DI SOLIDARIETA'</t>
  </si>
  <si>
    <t>SOMME PER IL SOSTEGNO DEI TERRITORI SOGGETTI A DANNI CONSEGUENTI ALLE LIMITAZIONI IMPOSTE DALLE ATTIVITA' OPERATIVE MILITARI DI CUI ALLA RISOLUZIONE ONU N. 1973.</t>
  </si>
  <si>
    <t>SOMME PER LA REALIZZAZIONE DI INIZIATIVE CULTURALI E DI SPETTACOLO A MATERA, DESIGNATA CAPITALE EUROPEA DELLA CULTURA PER IL 2019</t>
  </si>
  <si>
    <t>SOMME RELATIVE AL FINANZIAMENTO DEI SERVIZI DI TRASPORTI AGGIUNTIVI PER FRONTEGGIARE LE CRITICITA' TRASPORTISTICHE CONSEGUENTI AL CROLLO DEL TRATTO "PONTE MORANDI"</t>
  </si>
  <si>
    <t>SPESE DI FUNZIONAMENTO DEL CENTRO INTERNAZIONALE - RADIO MEDICO C.I.R.M.</t>
  </si>
  <si>
    <t>SPESE PER LA SISTEMAZIONE E LIQUIDAZIONE DELLE POSIZIONI DEBITORIE RELATIVE AI DANNI DI GUERRA NON ANCORA DEFINITE</t>
  </si>
  <si>
    <t>SPESE PER L'ISTITUZIONE E L'OPERATIVITÀ DELLA FONDAZIONE "ISTITUTO DI RICERCHE TECNOPOLO MEDITERRANEO PER LO SVILUPPO SOSTENIBILE"</t>
  </si>
  <si>
    <t>SPESE PER VIAGGI FERROVIARI E AEREI SU TERRITORI NAZIONALI DEI MEMBRI DEL PARLAMENTO EUROPEO SPETTANTI ALL'ITALIA</t>
  </si>
  <si>
    <t>SPESE RELATIVE AL CORSO DI SPECIALIZZAZIONE PER L'INSEGNAMENTO SECONDARIO</t>
  </si>
  <si>
    <t>SPESE RELATIVE ALLA CORRESPONSIONE DELLE COMPETENZE FISSE ED ACCESSORIE AL PERSONALE IN POSIZIONE DI COMANDO AI SENSI DEL D.L. 73/2017 CONVERTITO CON MODIFICHE DALLA LEGGE 119/2017 ART. 5-TER DA RIMBORSARE ALLE AMMINISTRAZIONI DI APPARTENENZA</t>
  </si>
  <si>
    <t>STANZIAMENTO FINANZIATO CON LA RIASSEGNAZIONE ALLA SPESA DELLE ENTRATE RELATIVE AD UNA QUOTA PARI A EURO 0,70 DELL'IMPOSTA SUL VALORE AGGIUNTO INCLUSA NEL COSTO DELLA CARTA D'IDENTITA' ELETTRONICA DA ASSEGNARE AI COMUNI PER LA COPERTURA DELLE SPESE CONNESSE ALLA GESTIONE E DISTRIBUZIONE DEL DOCUMENTO</t>
  </si>
  <si>
    <t>TRASFERIMENTI A ISTITUZIONI CULTURALI PER L'ALLESTIMENTO DI MOSTRE BIBLIOGRAFICHE VIRTUALI FINALIZZATE ALLA PROMOZIONE DELLA LINGUA E CULTURA ITALIANA ALL'ESTERO</t>
  </si>
  <si>
    <t>TRASFERIMENTO AI COMUNI DELLA QUOTA DEL FONDO DI MOBILITA' ACCANTONATA AI SENSI DELL'ARTICOLO 3, COMMA 138, DELLA LEGGE 244/2007 PER I RINNOVI CONTRATTUALI DEI SEGRETARI COMUNALI E PROVINCIALI</t>
  </si>
  <si>
    <t>Variazioni c/residui</t>
  </si>
  <si>
    <t>Pagamenti residui</t>
  </si>
  <si>
    <t>Residui rimasti da pagare</t>
  </si>
  <si>
    <t>Residui totali</t>
  </si>
  <si>
    <t>MINISTERO DEL LAVORO E DELLE POLITICHE SOCIALI</t>
  </si>
  <si>
    <t>MINISTERO DELLA DIFESA</t>
  </si>
  <si>
    <t>MINISTERO DELLA GIUSTIZIA</t>
  </si>
  <si>
    <t>MINISTERO DELLA SALUTE</t>
  </si>
  <si>
    <t>MINISTERO DELLE INFRASTRUTTURE E DEI TRASPORTI</t>
  </si>
  <si>
    <t>MINISTERO DELL'ECONOMIA E DELLE FINANZE</t>
  </si>
  <si>
    <t>MINISTERO DELL'INTERNO</t>
  </si>
  <si>
    <t>MINISTERO DELL'ISTRUZIONE, DELL'UNIVERSITA' E DELLA RICERCA</t>
  </si>
  <si>
    <t>MINISTERO DELLO SVILUPPO ECONOMICO</t>
  </si>
  <si>
    <t>Ministeri</t>
  </si>
  <si>
    <t>ANNUALITA' PER GLI INTERVENTI DI COMPETENZA DEGLI ENTI LOCALI</t>
  </si>
  <si>
    <t>ANNUALITA' QUINDICENNALI PER GLI INTERVENTI CONNESSI ALL'ATTUAZIONE DEL PIANO NAZIONALE PER LA SICUREZZA STRADALE</t>
  </si>
  <si>
    <t>ANNUALITA' QUINDICENNALI PER GLI INTERVENTI STRAORDINARI VOLTI ALL'ADEGUAMENTO DELLE DOTAZIONI INFRASTRUTTURALI DELLA CITTA' DI PARMA</t>
  </si>
  <si>
    <t>ANNUALITA' QUINDICENNALI PER INTERVENTI DI COMPETENZA DELLA REGIONE VENETO PER LA REALIZZAZIONE DEL PROGETTO INTEGRATO CON IL COMUNE DI VENEZIA FINALIZZATO ALLA MANUTENZIONE DEI RII E ALLA TUTELA E CONSERVAZIONE DEL PATRIMONIO EDILIZIO PROSPICIENTE</t>
  </si>
  <si>
    <t>ASSEGNAZIONI ALLE PROVINCE DELLE REGIONI A STATUTO ORDINARIO PER LE ATTIVITA' DI MANUTENZIONE STRAORDINARIA DELLA RELATIVA RETE VIARIA</t>
  </si>
  <si>
    <t>ATTUAZIONE DEL FEDERALISMO AMMINISTRATIVO PER LE REGIONI A STATUTO SPECIALE PER INTERVENTI DI TUTELA AMBIENTALE</t>
  </si>
  <si>
    <t>ATTUAZIONE DEL FEDERALISMO AMMINISTRATIVO PER LE REGIONI A STATUTO SPECIALE PER LA TUTELA DEL RISCHIO IDROGEOLOGICO</t>
  </si>
  <si>
    <t>CONCORSI E SUSSIDI PER L'ESECUZIONE DI OPERE DI EDILIZIA SCOLASTICA D'INTERESSE DI ENTI LOCALI MEDIANTE LA CORRESPONSIONE DI CONTRIBUTI PER TRENTACINQUE ANNI</t>
  </si>
  <si>
    <t>CONCORSO DELLO STATO ALLA SPESA PER LA REALIZZAZIONE DI SISTEMI DI TRASPORTO RAPIDO DI MASSA A GUIDA VINCOLATA E DI TRANVIE VELOCI NELLE AREE URBANE</t>
  </si>
  <si>
    <t>CONCORSO DELLO STATO PER INTERVENTI PER ALLOGGI E RESIDENZE PER GLI STUDENTI UNIVERSITARI, DI CUI ALL'ARTICOLO 1, COMMA1, DELLA LEGGE 14 NOVEMBRE 2000, N. 338</t>
  </si>
  <si>
    <t>CONTRIBUTI A FAVORE DEGLI ISTITUTI DI RICERCA E SPERIMENTAZIONE AGRARIA PER LA REALIZZAZIONE DI PROGETTI SPECIALI IN AGRICOLTURA E PER LA TUTELA DELLA SALUTE DEI CONSUMATORI PER L'EDUCAZIONE ALIMENTARE</t>
  </si>
  <si>
    <t>CONTRIBUTI AD ENTI ED ORGANISMI SPECIALIZZATI PER INTERVENTI VOLTI AD ACCERTARE LA QUALITA' DEL MATERIALE SEMINALE DEL BESTIAME, NONCHE' ALLA RACCOLTA ED ALLA INFORMATIZZAZIONE DEI DATI SULLA RIPRODUZIONE ANIMALE, NEL QUADRO DELL'APPLICAZIONE DELLA LEGGE N. 30/1991 SULLA DISCIPLINA DELLA RIPRODUZIONE ANIMALE.</t>
  </si>
  <si>
    <t>CONTRIBUTI AGLI INVESTIMENTI AGLI ENTI PRODUTTORI DI SERVIZI ECONOMICI DA DESTINARE AD UN PROGRAMMA DI INTERVENTI DI SICUREZZA STRADALE ED ALLA MESSA IN SICUREZZA DI TRATTE STRADALI</t>
  </si>
  <si>
    <t>CONTRIBUTI AI COMUNI, COMPRESI NELLE ZONE A RISCHIO SISMICO 1, A RISTORO DELLE SPESE DI PROGETTAZIONE DEFINITVA ED ESECUTIVA RELATIVA AD INTERVENTI DI OPERE PUBBLICHE</t>
  </si>
  <si>
    <t>CONTRIBUTI ALLE REGIONI PER ONERI DI AMMORTAMENTO MUTUI PER L'EDILIZIA SCOLASTICA</t>
  </si>
  <si>
    <t>CONTRIBUTI ERARIALI A FAVORE DEGLI ENTI LOCALI TITOLARI DI CONTRATTI DI SERVIZIO DI PUBBLICO TRASPORTO</t>
  </si>
  <si>
    <t>CONTRIBUTI ERARIALI A FAVORE DELLE REGIONI TITOLARI DI CONTRATTI DI SERVIZIO DI PUBBLICO TRASPORTO</t>
  </si>
  <si>
    <t>CONTRIBUTI PER INTERVENTI DI EDILIZIA IN FAVORE DELLE AFAM</t>
  </si>
  <si>
    <t>CONTRIBUTI PER INTERVENTI DI EDILIZIA UNIVERSITARIA</t>
  </si>
  <si>
    <t>CONTRIBUTI PER LA RICERCA SCIENTIFICA</t>
  </si>
  <si>
    <t>CONTRIBUTI PER L'ACQUISTO E LA SOSTITUZIONE DI AUTOBUS, NONCHE' PER L'ACQUISTO DI ALTRI MEZZI DI TRASPORTO PUBBLICO DI PERSONE</t>
  </si>
  <si>
    <t>CONTRIBUTI QUINDICENNALI PER LA REALIZZAZIONE DI OPERE INFRASTRUTTURALI E VIARIE NELLE PROVINCE DI VARESE E COMO ATTE AD AGEVOLARE GLI INSEDIAMENTI NELLE STRUTTURE UNIVERSITARIE</t>
  </si>
  <si>
    <t>CONTRIBUTI TRENTACINQUENNALI PER L'ESECUZIONE DI OPERE DI EDILIZIA OSPEDALIERA E PER LE SPESE DI REVISIONE DEI PREZZI CONTRATTUALI DI OPERE GIA' ESEGUITE ED AMMESSE IN PRECEDENZA AL CONTRIBUTO DELLO STATO.</t>
  </si>
  <si>
    <t>CONTRIBUTI TRENTENNALI IN ANNUALITA', IN SEMESTRALITA' O IN RATE COSTANTI AI PROPRIETARI CHE PROVVEDONO ALLA RICOSTRUZIONE ED ALLA RIPARAZIONE DEI LORO FABBRICATI DISTRUTTI O DANNEGGIATI DALLA GUERRA PER DESTINARLI ALLE PERSONE RIMASTE SENZA TETTO, NONCHE' CONTRIBUTI AI PROPRIETARI STESSI NELLE ANNUALITA' DI AMMORTAMENTO DEI MUTUI CONTRATTI.</t>
  </si>
  <si>
    <t>CONTRIBUTO A FAVORE DEL COMUNE DI ROMA CAPITALE PER LA REALIZZAZIONE DI INVESTIMENTI RELATIVI ALLO SVOLGIMENTO DEL GIUBILEO STRAORDINARIO DELLA MISERICORDIA</t>
  </si>
  <si>
    <t>CONTRIBUTO AL CENTRO DI GEOMORFOLOGIA INTEGRATA PER L'AREA DEL MEDITERRANEO PER IL MONITORAGGIO DEL RISCHIO SISMICO</t>
  </si>
  <si>
    <t>CONTRIBUTO ALL'ENTE PER LE NUOVE TECNOLOGIE, L'ENERGIA E L'AMBIENTE (E.N.E.A.).</t>
  </si>
  <si>
    <t>FINANZIAMENTO DEL PIANO TRIENNALE DI RICERCA STRAORDINARIO DEL CREA</t>
  </si>
  <si>
    <t>FONDO INTEGRATIVO SPECIALE PER LA RICERCA</t>
  </si>
  <si>
    <t>FONDO ORDINARIO PER GLI ENTI E LE ISTITUZIONI DI RICERCA</t>
  </si>
  <si>
    <t>FONDO PER GLI INTERVENTI DI MANUTENZIONE E DI RECUPERO DI ALLOGGI ABITATIVI PRIVI DI SOGGETTI ASSEGNATARI</t>
  </si>
  <si>
    <t>FONDO PER GLI INVESTIMENTI DELL'ANAS</t>
  </si>
  <si>
    <t>FONDO PER GLI INVESTIMENTI NELLA RICERCA SCIENTIFICA E TECNOLOGICA</t>
  </si>
  <si>
    <t>FONDO PER IL FINANZIAMENTO DEGLI INTERVENTI A FAVORE DELLA MOBILITA' CICLISTICA</t>
  </si>
  <si>
    <t>FONDO PER IL FINANZIAMENTO DEGLI INTERVENTI DI ADEGUAMENTO DEI PORTI</t>
  </si>
  <si>
    <t>FONDO PER IL FINANZIAMENTO DI PROGETTI INNOVATIVI, ANCHE RELATIVI ALLA RICERCA E ALLO SVILUPPO TECNOLOGICO NEL CAMPO DELLA SHELF LIFE DEI PRODOTTI ALIMENTARI E DEL CONFEZIONAMENTO DEI MEDESIMI, FINALIZZATI ALLA LIMITAZIONE DEGLI SPRECHI E ALL'IMPIEGO DELLE ECCEDENZE</t>
  </si>
  <si>
    <t>FONDO PER INCENTIVARE LE MISURE DI INTERVENTI DI PROMOZIONE DELLO SVILUPPO SOSTENIBILE</t>
  </si>
  <si>
    <t>FONDO PER LA PREDISPOSIZIONE DI UN PIANO STRAORDINARIO DI INDAGINE E DI APPROFONDIMENTO VOLTO ALLA VERIFICA DELLO STATO DI QUALITA' DELLE MATRICI NATURALI NELLA LOCALITA' BURGESI DEL COMUNE DI UGENTO</t>
  </si>
  <si>
    <t>FONDO PER LA PROGETTAZIONE DEGLI INTERVENTI CONTRO IL DISSESTO IDROGEOLOGICO</t>
  </si>
  <si>
    <t>FONDO PER LA PROGETTAZIONE E LA REALIZZAZIONE DI CICLOVIE TURISTICHE DI CICLOSTAZIONI NONCHE' PER LA PROGETTAZIONE E LA REALIZZAZIONE DI INTERVENTI CONCERNENTI LA SICUREZZA DELLA CICLABILITA' CITTADINA</t>
  </si>
  <si>
    <t>FONDO PER LA PROMOZIONE DEL MADE IN ITALY</t>
  </si>
  <si>
    <t>FONDO PER LA PROMOZIONE DI INTERVENTI DI RIDUZIONE E PREVENZIONE DELLA PRODUZIONE DI RIFIUTI E PER LO SVILUPPO DI NUOVE TECNOLOGIE DI RICICLAGGIO E SMALTIMENTO</t>
  </si>
  <si>
    <t>FONDO PER LA PROMOZIONE E IL SOSTEGNO ALLO SVILUPPO DEL TRASPORTO PUBBLICO LOCALE</t>
  </si>
  <si>
    <t>FONDO PER LA REALIZZAZIONE DEL SISTEMA TESSERA SANITARIA: CONVENZIONE CON L'AGENZIA DELLE ENTRATE E SOGEI; CONTRIBUTI AI FARMACISTI E AI MEDICI CONVENZIONATI</t>
  </si>
  <si>
    <t>FONDO PER LA RICERCA AI FINI DEGLI INTERVENTI VOLTI AL CONTRASTO DI EMERGENZE FITOSANITARIE. CONTRASTO ALLA DIFFUSIONE, STUDIO DELLA BIOETOLOGIA, CONFIGURAZIONE DELLE STRATEGIE ECOCOMPATIBILI DI PROFILASSI E TERAPIA E CONTENIMENTO DELLE INFESTAZIONI.</t>
  </si>
  <si>
    <t>FONDO PER LA SALVAGUARDIA DEGLI AGRUMETI CARATTERISTICI</t>
  </si>
  <si>
    <t>FONDO PER LA TUTELA DELLA BIODIVERSITA' DI INTERESSE AGRICOLO E ALIMENTARE</t>
  </si>
  <si>
    <t>FONDO PER L'ACQUISTO DI VEICOLI ADIBITI AL MIGLIORAMENTO DEI SERVIZI OFFERTI PER IL TRASPORTO PUBBLICO LOCALE</t>
  </si>
  <si>
    <t>FONDO PER L'ATTUAZIONE DEL PIANO NAZIONALE DI EDILIZIA ABITATIVA</t>
  </si>
  <si>
    <t>FONDO PER L'ATTUAZIONE DEL PIANO NAZIONALE PER LE CITTA'</t>
  </si>
  <si>
    <t>FONDO PER L'ATTUAZIONE DEL PROGRAMMA DEGLI INTERVENTI PER ROMA CAPITALE.</t>
  </si>
  <si>
    <t>FONDO PER LE INFRASTRUTTURE PORTUALI</t>
  </si>
  <si>
    <t>FONDO PER LE RETI METROPOLITANE IN COSTRUZIONE IN AREE METROPOLITANE</t>
  </si>
  <si>
    <t>FONDO PER LO SVILUPPO DELL'IMPRENDITORIA GIOVANILE IN AGRICOLTURA - PROGETTI DI RICERCA</t>
  </si>
  <si>
    <t>FONDO PER LO SVILUPPO E LA COESIONE</t>
  </si>
  <si>
    <t>FONDO PER LO SVILUPPO STRUTTURALE, ECONOMICO E SOCIALE DEI PICCOLI COMUNI.</t>
  </si>
  <si>
    <t>FONDO UNICO PER L'EDILIZIA SCOLASTICA</t>
  </si>
  <si>
    <t>INTERVENTI A FAVORE DELLE NUOVE LINEE METROPOLITANE M4 E M5 DI MILANO</t>
  </si>
  <si>
    <t>INTERVENTI DI MESSA IN SICUREZZA DEL TERRITORIO CONTRO IL DISSESTO IDROGEOLOGICO</t>
  </si>
  <si>
    <t>INTERVENTI DI RIMOZIONE O DI DEMOLIZIONE, DA PARTE DEI COMUNI, DI OPERE E IMMOBILI REALIZZATI, IN AREE SOGGETTE A RISCHIO IDROGEOLOGICO</t>
  </si>
  <si>
    <t>INTERVENTI IN FAVORE DI GRANDI STAZIONI PER LA RIQUALIFICAZIONE ED ACCESSIBILITA' ALLE GRANDI STAZIONI FERROVIARIE</t>
  </si>
  <si>
    <t>INTERVENTI PER I SERVIZI DI ASSISTENZA AI SITI ITALIANI POSTI SOTTO LA TUTELA DELL'UNESCO</t>
  </si>
  <si>
    <t>INTERVENTI PER IL DISINQUINAMENTO E PER IL MIGLIORAMENTO DELLA QUALITA' DELL'ARIA</t>
  </si>
  <si>
    <t>INTERVENTI PER IL RESTAURO, LA CONSERVAZIONE E LA VALORIZZAZIONE DI BENI CULTURALI DI PROPRIETA' NON STATALE DEGLI ISTITUTI DIPENDENTI CON FUNZIONE DI ALTA FORMAZIONE E RICERCA NEL SETTORE DEL RESTAURO E DELLA CATALOGAZIONE</t>
  </si>
  <si>
    <t>INTERVENTI PER LA MESSA IN SICUREZZA DELLE FERROVIE NON INTERCONNESSE</t>
  </si>
  <si>
    <t>INTERVENTI PER LA PROMOZIONE E L'ISTITUZIONE DI AREE MARINE PROTETTE</t>
  </si>
  <si>
    <t>INTERVENTI PER LA TUTELA DEL RISCHIO IDROGEOLOGICO E RELATIVE MISURE DI SALVAGUARDIA</t>
  </si>
  <si>
    <t>MOBILITA' SOSTENIBILE TRA I CENTRI ABITATI LUNGO L'ASSE FERROVIARIO BOLOGNA-VERONA</t>
  </si>
  <si>
    <t>PIANI DISINQUINAMENTO PER IL RECUPERO AMBIENTALE</t>
  </si>
  <si>
    <t>POTENZIAMENTO DEL SISTEMA DEI CONTROLLI NEL SETTORE FITOSANITARIO</t>
  </si>
  <si>
    <t>QUOTE COSTANTI PER L'ESTINZIONE DEI MUTUI CONTRATTI DAGLI ENTI TERRITORIALI E LOCALI PER LA REALIZZAZIONE DEGLI INTERVENTI PREVISTI DAL PIANO STRAORDINARIO DI COMPLETAMENTO E RAZIONALIZZAZIONE DEI SISTEMI DI COLLETTAMENTO E DEPURAZIONE, DAL PROGRAMMA NAZIONALE DI BONIFICA E RIPRISTINO AMBIENTALE DEI SITI INQUINATI, DAGLI ACCORDI E CONTRATTI DI PROGRAMMA ATTINENTI AL CICLO DI GESTIONE DEI RIFIUTI, NONCHE' PER GLI IMPEGNI ATTUATIVI DEL PROTOCOLLO DI KYOTO SUI CAMBIAMENTI CLIMATICI</t>
  </si>
  <si>
    <t>REALIZZAZIONE DI INTERVENTI NEL CAMPO DELLA CONSERVAZIONE DELLA NATURA, FINALIZZATI ALLA ISTITUZIONE, PROMOZIONE E FUNZIONAMENTO DI PARCHI NAZIONALI</t>
  </si>
  <si>
    <t>SOMMA DA ASSEGNARE ALL'AGENZIA DEL DEMANIO AI FINI DEL PAGAMENTO DELLE SPESE DI MANUTENZIONE E MESSA A NORMA DEGLI IMMOBILI IN USO CONFERITI O TRASFERITI AI FONDI COMUNI DI INVESTIMENTO IMMOBILIARE</t>
  </si>
  <si>
    <t>SOMMA DA ASSEGNARE PER IL COMPLETAMENTO E OTTIMIZZAZIONE DELLA TO-MI CON VIABILITA' LOCALE MEDIANTE L'INTERCONESSIONE TRA LA SS. 32 E LA SP. 299, TANGENZIALE DI NOVARA.</t>
  </si>
  <si>
    <t>SOMMA DA ATTRIBUIRE AI COMUNI DI CONFINE QUALE COMPENSAZIONE FINANZIARIA DOVUTA DAI COMPETENTI ORGANI SVIZZERI PER L'IMPOSIZIONE OPERATA SULLE REMUNERAZIONI DEI LAVORATORI FRONTALIERI ITALIANI, DA DESTINARE ALLA CREAZIONE OD AL POTENZIAMENTO DI OPERE, DI SERVIZI PUBBLICI E DI INFRASTRUTTURE</t>
  </si>
  <si>
    <t>SOMMA DA ATTRIBUIRE ALL'AGENZIA DEL DEMANIO PER L'ACQUISTO DI BENI IMMOBILI, PER LA MANUTENZIONE, LA RISTRUTTURAZIONE, IL RISANAMENTO E LA VALORIZZAZIONE DEI BENI DEL DEMANIO E DEL PATRIMONIO IMMOBILIARE STATALE PER GLI INTERVENTI SUGLI IMMOBILI CONFISCATI ALLA CRIMINALITA' ORGANIZZATA</t>
  </si>
  <si>
    <t>SOMMA DA DESTINARE AGLI UFFICI SPECIALI PER LA CITTA' DELL'AQUILA E PER I COMUNI DEL CRATERE, AL COMUNE DELL'AQUILA E AD ALTRI SOGGETTI PER LA RICOSTRUZIONE ED IL RILANCIO SOCIO-ECONOMICO DEI TERRITORI INTERESSATI DAL SISMA DELL'APRILE 2009</t>
  </si>
  <si>
    <t>SOMMA DA EROGARE PER INTERVENTI IN MATERIA DI EDILIZIA SANITARIA PUBBLICA</t>
  </si>
  <si>
    <t>SOMMA DA EROGARE PER LA RISTRUTTURAZIONE E LA RIQUALIFICAZIONE DEL SETTORE DEL TRASPORTO MERCI DELLE PICCOLE E MEDIE IMPRESE NELLA REGIONE SICILIA</t>
  </si>
  <si>
    <t>SOMMA DA TRASFERIRE AL COMUNE DI PARMA PER LA COSTRUZIONE DELLA NUOVA SEDE DELLA SCUOLA PER L'EUROPA DI PARMA</t>
  </si>
  <si>
    <t>SOMME DA ASSEGNARE AL SISTEMA METROPOLITANA DI TORINO, LINEA 1, TRATTA 3, COLLEGNO CASCINA VICA, 1^ FASE FUNZIONALE ACQUISTO E POSA IN OPERA DEL SISTEMA VAL E PROGETTAZIONE PRELIMINARE E PROSPEZIONI LINEA 2 TORINO REBAUDENGO MIRAFIORI</t>
  </si>
  <si>
    <t>SOMME DA ASSEGNARE ALLA REGIONE PUGLIA PER LA REALIZZAZIONE DI UN PROGETTO VOLTO AD INTERVENTI DI AMMODERNAMENTO TECNOLOGICO DELLE APPARECCHIATURE E DEI DISPOSITIVI MEDICO-DIAGNOSTICI DELLE STRUTTURE SANITARIE PUBBLICHE UBICATE NEI COMUNI DI TARANTO, STATTE, CRISPIANO, MASSAFRA E MONTEMESOLA</t>
  </si>
  <si>
    <t>SOMME DA ASSEGNARE ALL'AUTORITA' PORTUALE DI VENEZIA PER LA REALIZZAZIONE DI UNA PIATTAFORMA D'ALTURA DAVANTI AL PORTO DI VENEZIA</t>
  </si>
  <si>
    <t>SOMME DA ASSEGNARE ALLE REGIONI PER INTERVENTI NEI SETTORI DELL'AGRICOLTURA, DELL'AGROINDUSTRIA E DELLE FORESTE E DI ALTRE ATTIVITA' TRASFERITE IN ATTUAZIONE DEL DECRETO LEGISLATIVO 143/1997</t>
  </si>
  <si>
    <t>SOMME DA ASSEGNARE PER IL COMPLETAMENTO DEL SISTEMA IDRICO BASENTO-BRADANO, SETTORE G</t>
  </si>
  <si>
    <t>SOMME DA ASSEGNARE PER IL COMPLETAMENTO DELLA LINEA 1 METROPOLITANA DI NAPOLI</t>
  </si>
  <si>
    <t>SOMME DA ASSEGNARE PER LA REALIZZAZIONE DELLA METROPOLITANA DI NAPOLI - LINEA 1, TRATTA CENTRO DIREZIONALE -CAPODICHINO</t>
  </si>
  <si>
    <t>SOMME DA ASSEGNARE PER LA REALIZZAZIONE DELL'HUB PORTUALE DI RAVENNA</t>
  </si>
  <si>
    <t>SOMME DA ASSEGNARE PER LA RIQUALIFICAZIONE CON CARATTERISTICHE AUTOSTRADALI DELLA S.P. 46 RHO-MONZA - LOTTO 2: VARIANTE DI ATTRAVERSAMENTO FERROVIARIO IN SOTTERRANEO DELLA LINEA MILANO-SARONNO</t>
  </si>
  <si>
    <t>SOMME DA ASSEGNARE PER L'ACCESSO AGLI IMPIANTI PORTUALI</t>
  </si>
  <si>
    <t>SOMME DA CORRISPONDERSI AI COMUNI PER IL FINANZIAMENTO DEI PIANI DI RISANAMENTO ACUSTICO FINALIZZATI AL RAGGIUNGIMENTO DEL RISPETTO DEI VALORI LIMITE DEL RUMORE NELL'AMBIENTE ABITATIVO O NELL'AMBIENTE ESTERNO PER LA TUTELA DELL'AMBIENTE E DELLA SALUTE PUBBLICA</t>
  </si>
  <si>
    <t>SOMME DA DESTINARE ALLA REALIZZAZIONE DI AZIONI A SOSTEGNO DI UNA CAMPAGNA PROMOZIONALE STRAORDINARIA A FAVORE DEL MADE IN ITALY</t>
  </si>
  <si>
    <t>SOMME DA TRASFERIRE ALL'ISTITUTO NAZIONALE PER L'ANALISI DELLE POLITICHE PUBBLICHE (INAPP)</t>
  </si>
  <si>
    <t>SOMME DESTINATE AGLI INTERVENTI DI EMERGENZA PER LA MESSA IN SICUREZZA DELLE INFRASTRUTTURE STRADALI PROVINCIALI DI CONNESSIONE INSISTENTI SUL FIUME PO</t>
  </si>
  <si>
    <t>SOMME DESTINATE PER CONSENTIRE IL COMPLETAMENTO DEL RESTAURO URBANISTICO AMBIENTALE DEI RIONI SASSI E DEL PROSPICIENTE ALTOPIANO MURGICO DI MATERA.</t>
  </si>
  <si>
    <t>SOMME FINALIZZATE AL FINANZIAMENTO ANCHE IN VIA ANTICIPATA DI INTERVENTI URGENTI DI PERIMETRAZIONE E MESSA IN SICUREZZA, BONIFICA, DISINQUINAMENTO E RIPRISTINO AMBIENTALE</t>
  </si>
  <si>
    <t>SOMME OCCORRENTI PER L'ATTUAZIONE DEI PIANI NAZIONALI DI SETTORE E DEL PROGRAMMA QUADRO FINALIZZATO A FAVORIRE LA GESTIONE FORESTALE SOSTENIBILE E A VALORIZZARE LA MULTIFUNZIONALITA' DEGLI ECOSISTEMI FORESTALI</t>
  </si>
  <si>
    <t>SPESE PER IL COMPLETAMENTO DI INTERVENTI NEL SETTORE DEI SISTEMI DI TRASPORTO RAPIDO DI MASSA</t>
  </si>
  <si>
    <t>SPESE PER IL FINANZIAMENTO DEGLI INTERVENTI RELATIVI ALL'ATTUAZIONE DEL SERVIZIO IDRICO INTEGRATO, AL RISPARMIO IDRICO ED AL RIUSO DELLE ACQUE REFLUE</t>
  </si>
  <si>
    <t>SPESE PER IL FINANZIAMENTO DEI PROGETTI DI RICERCA PRESENTATI DALLE UNIVERSITA' E DAGLI ENTI PUBBLICI DI RICERCA FINALIZZATI ALLA PREVISIONE E ALLA PREVENZIONE DEI RISCHI GEOLOGICI</t>
  </si>
  <si>
    <t>SPESE PER IL MIGLIORAMENTO DELLA COMPETITIVITA' DEI PORTI ITALIANI E L'EFFICIENZA DEL TRASFERIMENTO FERROVIARIO E MODALE ALL'INTERNO DEI SISTEMI PORTUALI</t>
  </si>
  <si>
    <t>SPESE PER IL RISANAMENTO ATMOSFERICO ED ACUSTICO</t>
  </si>
  <si>
    <t>SPESE PER INTERVENTI DI AMMODERNAMENTO E DI POTENZIAMENTO DELLA VIABILITA' SECONDARIA ESISTENTE NELLA REGIONE SICILIA E NELLA REGIONE CALABRIA NON COMPRESA NELLE STRADE GESTITE DA A.N.A.S. SPA</t>
  </si>
  <si>
    <t>SPESE PER INTERVENTI DI SISTEMAZIONE DEL SUOLO E PER L'APPRESTAMENTO DEI MATERIALI ED ALLE NECESSITA' PIU' URGENTI IN CASO DI PUBBLICHE CALAMITA'</t>
  </si>
  <si>
    <t>SPESE PER LA REALIZZAZIONE DELLE INFRASTRUTTURE PER LA MOBILITA' AL SERVIZIO DELLA FIERA DEL LEVANTE DI BARI</t>
  </si>
  <si>
    <t>SPESE PER LA REALIZZAZIONE DI OPERE INFRASTRUTTURALI DI AMPLIAMENTO, AMMODERNAMENTO E RIQUALIFICAZIONE DEI PORTI</t>
  </si>
  <si>
    <t>SPESE PER LA RICERCA SCIENTIFICA.</t>
  </si>
  <si>
    <t>SPESE PER LA RIQUALIFICAZIONE E RIGENERAZIONE TERRITORIALE DELL'AMBITO COSTIERO PROVINCIALE DELLA PROVINCIA DI BARLETTA-ANDRIA-TRANI</t>
  </si>
  <si>
    <t>SPESE PER L'ADEGUAMENTO DEGLI ATTRAVERSAMENTI PEDONALI SEMAFORIZZATI ALLE NORME DEL NUOVO CODICE DELLA STRADA</t>
  </si>
  <si>
    <t>SPESE PER L'EMERGENZA IN MATERIA DI RIFIUTI NELLA REGIONE CAMPANIA</t>
  </si>
  <si>
    <t>SPESE PER PROGETTI RELATIVI AL POTENZIAMENTO DELL'ARTE E DELL'ARCHITETTURA ITALIANE CONTEMPORANEE ALL'ESTERO</t>
  </si>
  <si>
    <t>TRASFERIMENTI PER L'INSTALLAZIONE DA PARTE DEI COMUNI DEI SISTEMI DI VIDEOSORVEGLIANZA</t>
  </si>
  <si>
    <t>Residui nuova formazione</t>
  </si>
  <si>
    <t>Previsioni Definitive CP</t>
  </si>
  <si>
    <t>Previsioni Definitive CS</t>
  </si>
  <si>
    <t>Previsioni Definitive RS</t>
  </si>
  <si>
    <t>Economie-Maggiori Spese RS</t>
  </si>
  <si>
    <t>Rimasto da Pagare RS</t>
  </si>
  <si>
    <t>Rimasto da Pagare CP</t>
  </si>
  <si>
    <t>Pagato CP</t>
  </si>
  <si>
    <t>Pagato RS</t>
  </si>
  <si>
    <t>Pagato CS</t>
  </si>
  <si>
    <t>RS al 31/12</t>
  </si>
  <si>
    <t>Impegni CP</t>
  </si>
  <si>
    <t>(a)</t>
  </si>
  <si>
    <t>(b)</t>
  </si>
  <si>
    <t>(c)</t>
  </si>
  <si>
    <t>(d)</t>
  </si>
  <si>
    <t>(f)</t>
  </si>
  <si>
    <t>(g)</t>
  </si>
  <si>
    <t>(h)</t>
  </si>
  <si>
    <t>(e)= (c) + (d)</t>
  </si>
  <si>
    <t>(i) = (g) + (h)</t>
  </si>
  <si>
    <t>(j) = (e) - (g)</t>
  </si>
  <si>
    <t>(k) = (f) - (h)</t>
  </si>
  <si>
    <t>(l) = (j) + (k)</t>
  </si>
  <si>
    <t>2019(*)</t>
  </si>
  <si>
    <t>SOMMA DA ASSEGNARE ALLE REGIONI PER IL MANCATO GETTITO DELL'IRAP DERIVANTE DALLA RIDUZIONE DEL COSTO DEL LAVORO RELATIVA ALLA QUOTA \NON SANITA'\""</t>
  </si>
  <si>
    <t>AGEVOLAZIONI CONTRIBUTIVE IN FAVORE DELLE IMPRESE SITUATE NELLA ZONA FRANCA URBANA ISTITUITA A SEGUITO DEGLI EVENTI SISMICI CHE SI SONO SUSSEGUITI A FAR DATA DAL 24 AGOSTO 2016 - SOMME DA ACCREDITARE ALLA CONTABILITA' SPECIALE 1778 \AGENZIA DELLE ENTRATE - FONDI DI BILANCIO\" PER ESSERE RIVERSATA ALL'ENTRATA DEL BILANCIO DELLO STATO QUALE REGOLAZIONE CONTABILE."</t>
  </si>
  <si>
    <t>SOMMA DA EROGARE ALL'ENTE PUBBLICO ECONOMICO \AGENZIA DEL DEMANIO\""</t>
  </si>
  <si>
    <t>REGOLAZIONE DEI SALDI DI MOBILITA' SANITARIA INTERNAZIONALE DELLE AUTONOMIE SPECIALI</t>
  </si>
  <si>
    <t>SOMMA DA ASSEGNARE ALLE REGIONI A STATUTO ORDINARIO A TITOLO DI COMPENSAZIONE DELLA QUOTA DI FONDO PEREQUATIVO NON ATTRIBUITA NELL'ANNO 2016, A CAUSA DEL MINOR GETTITO IRAP DETERMINATO DALLE MISURE INTRODOTTE DAL COMMA 20 DELL'ARTICOLO 1 DELLA LEGGE 23 DICEMBRE 2014, N. 190.</t>
  </si>
  <si>
    <t>SOMME DA CORRISPONDERE ALLA PRESIDENZA DEL CONSIGLIO DEI MINISTRI PER LE POLITICHE DELLO SPORT</t>
  </si>
  <si>
    <t>FONDO DA TRASFERIRE ALLA PRESIDENZA DEL CONSIGLIO DEI MINISTRI PER INTERVENTI A FAVORE DELLE SOCIETA' DILETTANTISTICHE SPORTIVE</t>
  </si>
  <si>
    <t>TRASFERIMENTO DI RISORSE AD AMMINISTRAZIONI PUBBLICHE PER IL SOSTEGNO E LA VALORIZZAZIONE DEI CARNEVALI STORICI ITALIANI</t>
  </si>
  <si>
    <t>SOMME RELATIVE AL FINANZIAMENTO DEI SERVIZI DI TRASPORTI AGGIUNTIVI PER FRONTEGGIARE LE CRITICITA' TRASPORTISTICHE CONSEGUENTI AL CROLLO DEL TRATTO \PONTE MORANDI\""</t>
  </si>
  <si>
    <t>SOMMA DA EROGARE PER IL PROGRAMMA \MAGNA GRECIA\" PER LA PROMOZIONE E VALORIZZAZIONE DEL PATRIMONIO ARCHEOLOGICO"</t>
  </si>
  <si>
    <t>SOMMA DA EROGARE PER IL PROGRAMMA \MAGNA GRECIA\" PER LA TUTELA DELLE BELLE ARTI E TUTELA E VALORIZZAZIONE DEL PAESAGGIO"</t>
  </si>
  <si>
    <t>CONTRIBUTO DA CORRISPONDERE AL COMUNE DI SASSOCORVARO PER L'ORGANIZZAZIONE DEL PREMIO ANNUALE \ARCA DELL'ARTE - PREMIO NAZIONALE ROTONDI AI SALVATORI DELL'ARTE\""</t>
  </si>
  <si>
    <t>FONDO PER LE CATTEDRE UNIVERSITARIE DEL MERITO \GIULIO NATTA\""</t>
  </si>
  <si>
    <t>RIMBORSO DEGLI STIPENDI, RETRIBUZIONI ED ALTRI ASSEGNI FISSI PER IL PERSONALE COMANDATO DI PROVENIENZA EXTRACOMPARTO</t>
  </si>
  <si>
    <t>Var% Impegni</t>
  </si>
  <si>
    <t>Uscite finali</t>
  </si>
  <si>
    <t>Spese correnti</t>
  </si>
  <si>
    <t>Spese c/capitale</t>
  </si>
  <si>
    <t>Spese finali</t>
  </si>
  <si>
    <t>Rimborso passività finanziarie</t>
  </si>
  <si>
    <t>Totale residui</t>
  </si>
  <si>
    <t>Previsione residui</t>
  </si>
  <si>
    <t>SOMME DA DESTINARE ALLA RICOSTRUZIONE DEI TERRITORI INTERESSATI DAL SISMA DEL 24 AGOSTO 2016</t>
  </si>
  <si>
    <t>SOMMA DA TRASFERIRE ALL'AGENZIA DEL DEMANIO PER LA REALIZZAZIONE DEGLI INTERVENTI CONNESSI AL FINANZIAMENTO DEGLI INVESTIMENTI E ALLO SVILUPPO INFRASTRUTTURALE.</t>
  </si>
  <si>
    <t>SOMME DA ASSEGNARE ALLA FONDAZIONE PER LA CREAZIONE DI UNA INFRASTRUTTURA SCIENTIFICA E DI RICERCA PER LA REALIZZAZIONE DEL PROGETTO \HUMAN TECHNOPOLE\""</t>
  </si>
  <si>
    <t>SOMME DA ASSEGNARE PER INTERVENTI INFRASTRUTTURALI DI ADEGUAMENTO, RISTRUTTURAZIONE E NUOVA COSTRUZIONE DI EDIFICI PUBBLICI - PROGRAMMA \6.000 CAMPANILI\""</t>
  </si>
  <si>
    <t>SOMME DA ASSEGNARE PER GLI AEROPORTI DI FIRENZE E DI SALERNO</t>
  </si>
  <si>
    <t>SOMME DA DESTINARE AL FINANZIAMENTO DI INTERVENTI DI EDILIZIA SANITARIA PER AMPLIAMENTO, RIQUALIFICAZIONE, ADEGUAMENTO E MESSA A NORMA DELLE STRUTTURE OSPEDALIERE</t>
  </si>
  <si>
    <t>CONTRIBUTO DELL'ITALIA ALL'ESA PER SVILUPPO DI VARI PROGRAMMI OPZIONALI NEL SETTORE AEROSPAZIALE PER L'ESPLORAZIONE SPAZIALE, PER OSSERVAZIONE DELLE TERRA, PER LE TELECOMUNICAZIONI, LE APPLICAZIONI INTEGRATE E PER I LANCIATORI</t>
  </si>
  <si>
    <t>SOMME DA DESTINARE AI COMUNI PER INTERVENTI RIFERITI AD OPERE PUBBLICHE DI MESSA IN SICUREZZA DEGLI EDIFICI E DEL TERRITORIO</t>
  </si>
  <si>
    <t>SOMME PER IL COMPLETAMENTO DEL SISTEMA IDRICO INTEGRATO DELLA REGIONE ABRUZZO</t>
  </si>
  <si>
    <t>SOMME DA ASSEGNARE PER LA REALIZZAZIONE DELL'ASSE VIARIO MARCHE - UMBRIA E QUADRILATERO DI PENETRAZIONE INTERNA - MAXILOTTO 1: S.S. 77 «VAL DI CHIENTI» TRATTA \FOLIGNO - PONTELATRAVE\""</t>
  </si>
  <si>
    <t>PIANO STRAORDINARIO INVASI</t>
  </si>
  <si>
    <t>ANNUALITA' QUINDICENNALI PER LA REALIZZAZIONE DI INTERVENTI NECESSARI ALLO SVOLGIMENTO DEI XX GIOCHI OLIMPICI INVERNALI \TORINO 2006\""</t>
  </si>
  <si>
    <t>CONTRIBUTO DELLO STATO DESTINATO AL COFINANZIAMENTO DELLA REDAZIONE DEI PROGETTI DI FATTIBILITA' TECNICA ED ECONOMICA E DEI PROGETTI DEFINITIVI DI OPERE DEGLI ENTI LOCALI.</t>
  </si>
  <si>
    <t>SPESE PER LA REALIZZAZIONE DEL SISTEMA IDROVIARIO PADANO-VENETO</t>
  </si>
  <si>
    <t>SOMME DA ASSEGNARE AI COMUNI DI VENEZIA, CHIOGGIA, CAVALLINO TREPORTI E ALTRI COMUNI PER INTERVENTI PER LA SALVAGUARDIA DI VENEZIA -</t>
  </si>
  <si>
    <t>SOMME DA DESTINARE AL FINANZIAMENTO DI PROGETTI DI RICERCA NEL CAMPO SANITARIO</t>
  </si>
  <si>
    <t>FINANZIAMENTO PER LA REALIZZAZIONE DEL PROGRAMMA ELETTRA 2.0</t>
  </si>
  <si>
    <t>CONTRIBUTI AD ENTI ED ISTITUZIONI DI RICERCA NONCHE' ASSEGNAZIONI AL FONDO PER LA RICERCA NEL SETTORE DELL'AGRICOLTURA BIOLOGICA E DI QUALITA' GIA' INCLUSE NEL FONDO DI CUI ALL'ARTICOLO 2 DELLA LEGGE 24 DICEMBRE 2007, N. 244 COMMA 616</t>
  </si>
  <si>
    <t>SOMME DESTINATE AL FINANZIAMENTO DELLE ATTIVITA' PREVISTE DAL PROGRAMMA TRIENNALE PER LE AREE NATURALI PROTETTE</t>
  </si>
  <si>
    <t>FONDO PER LA RICOSTRUZIONE DEI TERRITORI DEI COMUNI DI CASAMICCIOLA TERME, FORIO E LACCO AMENO DELL'ISOLA DI ISCHIA COLPITI DAL SISMA DEL 21 AGOSTO 2017</t>
  </si>
  <si>
    <t>SOMME PER ASSICURARE IL FINANZIAMENTO DEGLI INVESTIMENTI PER LO SVILUPPO INFRASTRUTTURALE NAZIONALE</t>
  </si>
  <si>
    <t>FONDO PER IL FINANZIAMENTO DI INTERVENTI VOLTI AD ELEVARE IL LIVELLO DI SICUREZZA NEI TRASPORTI PUBBLICI LOCALI ED IL LORO SVILUPPO</t>
  </si>
  <si>
    <t>FONDO PER INTERVENTI VOLTI A FAVORIRE LO SVILUPPO DEL CAPITALE IMMATERIALE, LA COMPETITIVITA' E LA PRODUTTIVITA'</t>
  </si>
  <si>
    <t>SPESE PER GARANTIRE LA REALIZZAZIONE, DA PARTE DEL COMUNE DI GENOVA, D'INTESA CON IL COMMISSARIO DELEGATO, DI OPERE VIARIE DI COLLEGAMENTO O COMUNQUE INERENTI ALLA MOBILITA'</t>
  </si>
  <si>
    <t>FONDO PER L'INTEGRAZIONE DELLE RISORSE NECESSARIE AGLI INTERVENTI DI DEMOLIZIONE DI OPERE ABUSIVE</t>
  </si>
  <si>
    <t>SOMME DA ASSEGNARE ALL'AUTORITA' DI SISTEMA PORTUALE DEL MAR LIGURE OCCIDENTALE</t>
  </si>
  <si>
    <t>SOMME DA TRASFERIRE ALLE REGIONI QUALI CONTRIBUTI PER IL RINNOVO DELLE NAVI CISTERNA PER IL TRASPORTO MARITTIMO DELL'ACQUA POTABILE</t>
  </si>
  <si>
    <t>SPESE PER IL FINANZIAMENTO DELLE ATTIVITA' INERENTI ALLA PROGRAMMAZIONE E REALIZZAZIONE DEL SISTEMA INTEGRATO DENOMINATO AUTOSTRADA DEL MARE, NONCHE' PER IL SISTEMA LOGISTICO ED INTERMODALE</t>
  </si>
  <si>
    <t>SOMME DA TRASFERIRE ALL'AGENZIA NAZIONALE PER LA METEOROLOGIA E CLIMATOLOGIA \ITALIAMETEO\""</t>
  </si>
  <si>
    <t>FONDO PER IL PROGRAMMA DI RICERCHE IN ARTICO</t>
  </si>
  <si>
    <t>FONDO PER LA PROGETTAZIONE E LA REALIZZAZIONE DI ITINERARI TURISTICI A PIEDI DENOMINATI \CAMMINI\""</t>
  </si>
  <si>
    <t>FONDO PER LA TUTELA E LO SVILUPPO ECONOMICO-SOCIALE DELLE ISOLE MINORI</t>
  </si>
  <si>
    <t>SPESE PER PROGETTI RELATIVI ALLA CONSERVAZIONE, PROMOZIONE E VALORIZZAZIONE DEL PATRIMONIO MUSEALE ALL'ESTERO</t>
  </si>
  <si>
    <t>CONTRIBUTI PLURIENNALI PER INTERVENTI STRAORDINARI NEL SETTORE DEI BENI E DELLE ATTIVITA' CULTURALI</t>
  </si>
  <si>
    <t>INTERVENTI INFRASTRUTTURALI NELLE AREE DEPRESSE</t>
  </si>
  <si>
    <t>SOMME PER LA REALIZZAZIONE DI INTERVENTI PRIORITARI DI MESSA IN SICUREZZA E DI BONIFICA DELLA REGIONE CAMPANIA</t>
  </si>
  <si>
    <t>2.24 - CONTRIBUTI AGLI INVESTIMENTI A FAMIGLIE E ISP</t>
  </si>
  <si>
    <t>1.05 - TRASFERIMENTI CORRENTI A FAMIGLIE E ISP</t>
  </si>
  <si>
    <t>1.04 - TRASFERIMENTI CORRENTI AD AA.PP.</t>
  </si>
  <si>
    <t>2.22 - CONTRIBUTI AGLI INVESTIMENTI AD AA.PP.</t>
  </si>
  <si>
    <t>MINISTERO DEGLI AFFARI ESTERI E DELLA COOP. INTERNAZ.</t>
  </si>
  <si>
    <t>MINISTERO BENI, ATTIVITA' CULTURALI, TURISMO</t>
  </si>
  <si>
    <t>MINISTERO AMBIENTE, TUTELA DEL TERRITORIO E DEL MARE</t>
  </si>
  <si>
    <t>MINISTERO DELLE POLITICHE AGRICOLE ALIMENT. FOREST.</t>
  </si>
  <si>
    <t>MINISTERO DELL'ISTRUZIONE, UNIVERSITA' E RICERCA</t>
  </si>
  <si>
    <t>SOMMA PER LA REALIZZAZIONE DEGLI INTERVENTI PREVISTI DAL PIANO STRAORDINARIO DI INTERVENTI APPROVATO DALLA REGIONE CAMPANIA DA EFFETTUARE NEI TERRITORI DEI COMUNI RICADENTI NELLA TERRA DEI FUOCHI</t>
  </si>
  <si>
    <t>Entrate finali</t>
  </si>
  <si>
    <t>Var.% accert.</t>
  </si>
  <si>
    <t>Maggiori-Minori Entrate RS</t>
  </si>
  <si>
    <t>Accertamenti CP</t>
  </si>
  <si>
    <t>Incassato RS</t>
  </si>
  <si>
    <t>Incassato CP</t>
  </si>
  <si>
    <t>Incassato CS</t>
  </si>
  <si>
    <t>Rimasto da Risc./Versare RS</t>
  </si>
  <si>
    <t>Rimasto da Risc./Versare CP</t>
  </si>
  <si>
    <t>Capacità di  accertamento</t>
  </si>
  <si>
    <t>Capacità di riscossione</t>
  </si>
  <si>
    <t>Somma di Previsioni Iniziali CP</t>
  </si>
  <si>
    <t>Somma di Totale CP</t>
  </si>
  <si>
    <t>Somma di Pagato CP</t>
  </si>
  <si>
    <t>Spese finali (nette)</t>
  </si>
  <si>
    <t>Correnti (previsione)</t>
  </si>
  <si>
    <t>Correnti (impegni)</t>
  </si>
  <si>
    <t>Capitale (previsione)</t>
  </si>
  <si>
    <t>Capitale (impegni)</t>
  </si>
  <si>
    <t>Previsioni 2019</t>
  </si>
  <si>
    <t>Capitoli di spesa</t>
  </si>
  <si>
    <t>Totale capitoli</t>
  </si>
  <si>
    <t>Interessi passivi sui conti di tesoreria</t>
  </si>
  <si>
    <t>cifra tonda?</t>
  </si>
  <si>
    <t>previsioni</t>
  </si>
  <si>
    <t>Riaccertamento RS</t>
  </si>
  <si>
    <t>Accertamenti - Impegni CP</t>
  </si>
  <si>
    <t>Riscosso - Pagato RS</t>
  </si>
  <si>
    <t>Riscosso - Pagato CP</t>
  </si>
  <si>
    <t>Riscosso - Pagato CS</t>
  </si>
  <si>
    <t>Residui iniziali</t>
  </si>
  <si>
    <t>Riaccertamento residui</t>
  </si>
  <si>
    <t>Versato Residui</t>
  </si>
  <si>
    <t>INDICATORE  c/competenza</t>
  </si>
  <si>
    <t>INDICATORE  c/residui</t>
  </si>
  <si>
    <t>INDICATORE totale</t>
  </si>
  <si>
    <t>Pagato Residui</t>
  </si>
  <si>
    <t>Indebitamento</t>
  </si>
  <si>
    <t>Voci Bilancio</t>
  </si>
  <si>
    <t>Accensione prestiti</t>
  </si>
  <si>
    <t>Riscossione residui</t>
  </si>
  <si>
    <t>Totale entrate</t>
  </si>
  <si>
    <t>Residui attivi competenza</t>
  </si>
  <si>
    <t>Totale residui attivi finali</t>
  </si>
  <si>
    <t>Totale residui passivi finali</t>
  </si>
  <si>
    <t>Residui passivi competenza</t>
  </si>
  <si>
    <t>Pagamento residui</t>
  </si>
  <si>
    <t>Totale uscite</t>
  </si>
  <si>
    <t>Accertamenti meno Impegni</t>
  </si>
  <si>
    <t>Riscossioni meno Pagamenti</t>
  </si>
  <si>
    <t>Residui attivi meno passivi competenza</t>
  </si>
  <si>
    <t>Riscossione meno Pagamento residui</t>
  </si>
  <si>
    <t>Entrate di cassa</t>
  </si>
  <si>
    <t>Uscite di cassa</t>
  </si>
  <si>
    <t>Entrate meno Uscite di cassa</t>
  </si>
  <si>
    <t>Residui attivi meno passivi finali</t>
  </si>
  <si>
    <t>Saldo finale</t>
  </si>
  <si>
    <t>Prestiti meno rimborsi</t>
  </si>
  <si>
    <t>Saldo totale</t>
  </si>
</sst>
</file>

<file path=xl/styles.xml><?xml version="1.0" encoding="utf-8"?>
<styleSheet xmlns="http://schemas.openxmlformats.org/spreadsheetml/2006/main">
  <numFmts count="4">
    <numFmt numFmtId="164" formatCode="_-* #,##0.00\ _€_-;\-* #,##0.00\ _€_-;_-* &quot;-&quot;??\ _€_-;_-@_-"/>
    <numFmt numFmtId="165" formatCode="#,##0_ ;\-#,##0\ "/>
    <numFmt numFmtId="166" formatCode="0.0"/>
    <numFmt numFmtId="167" formatCode="_-* #,##0\ _€_-;\-* #,##0\ _€_-;_-* &quot;-&quot;??\ _€_-;_-@_-"/>
  </numFmts>
  <fonts count="12">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0"/>
      <color theme="1"/>
      <name val="Arial"/>
      <family val="2"/>
    </font>
    <font>
      <u/>
      <sz val="11"/>
      <color theme="10"/>
      <name val="Calibri"/>
      <family val="2"/>
      <scheme val="minor"/>
    </font>
    <font>
      <b/>
      <sz val="9"/>
      <color theme="1"/>
      <name val="Calibri"/>
      <family val="2"/>
      <scheme val="minor"/>
    </font>
    <font>
      <sz val="9"/>
      <color theme="1"/>
      <name val="Calibri"/>
      <family val="2"/>
      <scheme val="minor"/>
    </font>
  </fonts>
  <fills count="9">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00"/>
        <bgColor theme="4" tint="0.79998168889431442"/>
      </patternFill>
    </fill>
    <fill>
      <patternFill patternType="solid">
        <fgColor theme="5" tint="0.79998168889431442"/>
        <bgColor theme="4" tint="0.79998168889431442"/>
      </patternFill>
    </fill>
    <fill>
      <patternFill patternType="solid">
        <fgColor theme="5" tint="0.79998168889431442"/>
        <bgColor indexed="64"/>
      </patternFill>
    </fill>
  </fills>
  <borders count="13">
    <border>
      <left/>
      <right/>
      <top/>
      <bottom/>
      <diagonal/>
    </border>
    <border>
      <left/>
      <right/>
      <top/>
      <bottom style="thin">
        <color theme="4" tint="0.39997558519241921"/>
      </bottom>
      <diagonal/>
    </border>
    <border>
      <left/>
      <right/>
      <top style="thin">
        <color theme="4" tint="0.39997558519241921"/>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theme="4" tint="0.39997558519241921"/>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NumberFormat="0" applyFill="0" applyBorder="0" applyAlignment="0" applyProtection="0"/>
  </cellStyleXfs>
  <cellXfs count="142">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xf>
    <xf numFmtId="165" fontId="2" fillId="0" borderId="1" xfId="0" applyNumberFormat="1" applyFont="1" applyBorder="1"/>
    <xf numFmtId="1" fontId="2" fillId="0" borderId="0" xfId="0" applyNumberFormat="1" applyFont="1" applyAlignment="1">
      <alignment horizontal="center"/>
    </xf>
    <xf numFmtId="0" fontId="0" fillId="0" borderId="0" xfId="0" applyAlignment="1">
      <alignment horizontal="left" indent="1"/>
    </xf>
    <xf numFmtId="165" fontId="0" fillId="0" borderId="0" xfId="0" applyNumberFormat="1"/>
    <xf numFmtId="1" fontId="0" fillId="0" borderId="0" xfId="0" applyNumberFormat="1" applyAlignment="1">
      <alignment horizontal="center"/>
    </xf>
    <xf numFmtId="0" fontId="2" fillId="2" borderId="2" xfId="0" applyFont="1" applyFill="1" applyBorder="1" applyAlignment="1">
      <alignment horizontal="left"/>
    </xf>
    <xf numFmtId="165" fontId="2" fillId="2" borderId="2" xfId="0" applyNumberFormat="1" applyFont="1" applyFill="1" applyBorder="1"/>
    <xf numFmtId="1" fontId="2" fillId="2" borderId="2" xfId="0" applyNumberFormat="1" applyFont="1" applyFill="1" applyBorder="1" applyAlignment="1">
      <alignment horizontal="center"/>
    </xf>
    <xf numFmtId="165" fontId="2" fillId="2" borderId="2" xfId="0" applyNumberFormat="1" applyFont="1" applyFill="1" applyBorder="1" applyAlignment="1">
      <alignment horizontal="center"/>
    </xf>
    <xf numFmtId="165" fontId="0" fillId="0" borderId="0" xfId="1" applyNumberFormat="1" applyFont="1"/>
    <xf numFmtId="165" fontId="2" fillId="0" borderId="0" xfId="1" applyNumberFormat="1" applyFont="1"/>
    <xf numFmtId="0" fontId="0" fillId="0" borderId="3" xfId="0" applyBorder="1"/>
    <xf numFmtId="0" fontId="2" fillId="2" borderId="3" xfId="0" applyFont="1" applyFill="1" applyBorder="1" applyAlignment="1">
      <alignment horizontal="center" vertical="center" wrapText="1"/>
    </xf>
    <xf numFmtId="165" fontId="0" fillId="0" borderId="4" xfId="0" applyNumberFormat="1" applyBorder="1"/>
    <xf numFmtId="0" fontId="3" fillId="0" borderId="1" xfId="0" applyFont="1" applyBorder="1" applyAlignment="1">
      <alignment horizontal="left"/>
    </xf>
    <xf numFmtId="0" fontId="3" fillId="0" borderId="4" xfId="0" applyFont="1" applyBorder="1" applyAlignment="1">
      <alignment horizontal="left"/>
    </xf>
    <xf numFmtId="0" fontId="2" fillId="0" borderId="3" xfId="0" applyFont="1" applyBorder="1" applyAlignment="1">
      <alignment horizontal="center"/>
    </xf>
    <xf numFmtId="165" fontId="0" fillId="0" borderId="0" xfId="1" applyNumberFormat="1" applyFont="1" applyAlignment="1">
      <alignment horizontal="center"/>
    </xf>
    <xf numFmtId="165" fontId="0" fillId="0" borderId="4" xfId="1" applyNumberFormat="1" applyFont="1" applyBorder="1" applyAlignment="1">
      <alignment horizontal="center"/>
    </xf>
    <xf numFmtId="0" fontId="2" fillId="2" borderId="0" xfId="0" applyFont="1" applyFill="1" applyBorder="1" applyAlignment="1">
      <alignment horizontal="center" vertical="center" wrapText="1"/>
    </xf>
    <xf numFmtId="166" fontId="0" fillId="0" borderId="0" xfId="0" applyNumberFormat="1" applyAlignment="1">
      <alignment horizontal="center"/>
    </xf>
    <xf numFmtId="0" fontId="0" fillId="0" borderId="0" xfId="0" applyAlignment="1">
      <alignment horizontal="center"/>
    </xf>
    <xf numFmtId="0" fontId="0" fillId="0" borderId="3" xfId="0" applyBorder="1" applyAlignment="1">
      <alignment horizontal="center" vertical="center"/>
    </xf>
    <xf numFmtId="165" fontId="0" fillId="3" borderId="0" xfId="0" applyNumberFormat="1" applyFill="1"/>
    <xf numFmtId="0" fontId="0" fillId="3" borderId="0" xfId="0" applyFill="1" applyBorder="1" applyAlignment="1">
      <alignment horizontal="center"/>
    </xf>
    <xf numFmtId="0" fontId="0" fillId="0" borderId="0" xfId="0" applyAlignment="1">
      <alignment vertical="center"/>
    </xf>
    <xf numFmtId="0" fontId="0" fillId="0" borderId="0" xfId="0" applyAlignment="1">
      <alignment horizontal="left" vertical="center" wrapText="1"/>
    </xf>
    <xf numFmtId="0" fontId="0" fillId="0" borderId="4" xfId="0" applyBorder="1" applyAlignment="1">
      <alignment vertical="center"/>
    </xf>
    <xf numFmtId="0" fontId="0" fillId="0" borderId="4" xfId="0" applyBorder="1" applyAlignment="1">
      <alignment horizontal="left" vertical="center" wrapText="1"/>
    </xf>
    <xf numFmtId="0" fontId="2" fillId="0" borderId="0" xfId="0" applyFont="1" applyBorder="1" applyAlignment="1">
      <alignment horizontal="left"/>
    </xf>
    <xf numFmtId="0" fontId="2" fillId="0" borderId="4" xfId="0" applyFont="1" applyBorder="1" applyAlignment="1">
      <alignment horizontal="left"/>
    </xf>
    <xf numFmtId="166" fontId="0" fillId="0" borderId="0" xfId="0" applyNumberFormat="1"/>
    <xf numFmtId="166" fontId="2" fillId="0" borderId="0" xfId="0" applyNumberFormat="1" applyFont="1"/>
    <xf numFmtId="3" fontId="6" fillId="0" borderId="0" xfId="0" applyNumberFormat="1" applyFont="1"/>
    <xf numFmtId="3" fontId="7" fillId="0" borderId="0" xfId="0" applyNumberFormat="1" applyFont="1"/>
    <xf numFmtId="3" fontId="7" fillId="0" borderId="0" xfId="0" applyNumberFormat="1" applyFont="1" applyBorder="1"/>
    <xf numFmtId="3" fontId="6" fillId="0" borderId="4" xfId="0" applyNumberFormat="1" applyFont="1" applyBorder="1"/>
    <xf numFmtId="0" fontId="6" fillId="0" borderId="3" xfId="0" applyFont="1" applyBorder="1" applyAlignment="1">
      <alignment horizontal="center" vertical="center"/>
    </xf>
    <xf numFmtId="165" fontId="7" fillId="0" borderId="0" xfId="0" applyNumberFormat="1" applyFont="1" applyAlignment="1">
      <alignment vertical="center"/>
    </xf>
    <xf numFmtId="165" fontId="7" fillId="0" borderId="4" xfId="0" applyNumberFormat="1" applyFont="1" applyBorder="1" applyAlignment="1">
      <alignment vertical="center"/>
    </xf>
    <xf numFmtId="0" fontId="2" fillId="0" borderId="3" xfId="0" applyFont="1" applyBorder="1" applyAlignment="1">
      <alignment vertical="center"/>
    </xf>
    <xf numFmtId="0" fontId="6" fillId="0" borderId="0" xfId="0" applyFont="1" applyAlignment="1">
      <alignment horizontal="center" vertical="center"/>
    </xf>
    <xf numFmtId="165" fontId="7" fillId="0" borderId="0" xfId="0" applyNumberFormat="1" applyFont="1" applyBorder="1" applyAlignment="1">
      <alignment vertical="center"/>
    </xf>
    <xf numFmtId="165" fontId="7" fillId="0" borderId="6" xfId="0" applyNumberFormat="1" applyFont="1" applyBorder="1" applyAlignment="1">
      <alignment vertical="center"/>
    </xf>
    <xf numFmtId="165" fontId="7" fillId="0" borderId="7" xfId="0" applyNumberFormat="1" applyFont="1" applyBorder="1" applyAlignment="1">
      <alignment vertical="center"/>
    </xf>
    <xf numFmtId="0" fontId="6" fillId="0" borderId="4" xfId="0" applyFont="1" applyBorder="1" applyAlignment="1">
      <alignment horizontal="center" vertical="center"/>
    </xf>
    <xf numFmtId="165" fontId="7" fillId="0" borderId="8" xfId="0" applyNumberFormat="1" applyFont="1" applyBorder="1" applyAlignment="1">
      <alignment vertical="center"/>
    </xf>
    <xf numFmtId="165" fontId="7" fillId="0" borderId="9" xfId="0" applyNumberFormat="1" applyFont="1" applyBorder="1" applyAlignment="1">
      <alignment vertical="center"/>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1" fontId="0" fillId="0" borderId="0" xfId="0" applyNumberFormat="1"/>
    <xf numFmtId="0" fontId="0" fillId="0" borderId="0" xfId="0" applyAlignment="1">
      <alignment horizontal="left" indent="2"/>
    </xf>
    <xf numFmtId="3" fontId="8" fillId="0" borderId="1" xfId="0" applyNumberFormat="1" applyFont="1" applyBorder="1"/>
    <xf numFmtId="3" fontId="0" fillId="0" borderId="0" xfId="0" applyNumberFormat="1"/>
    <xf numFmtId="3" fontId="8" fillId="2" borderId="2" xfId="0" applyNumberFormat="1" applyFont="1" applyFill="1" applyBorder="1"/>
    <xf numFmtId="0" fontId="2" fillId="2" borderId="0" xfId="0" applyFont="1" applyFill="1" applyBorder="1" applyAlignment="1">
      <alignment horizontal="left"/>
    </xf>
    <xf numFmtId="0" fontId="0" fillId="0" borderId="0" xfId="0" applyAlignment="1">
      <alignment horizontal="left"/>
    </xf>
    <xf numFmtId="0" fontId="9" fillId="0" borderId="0" xfId="2" applyAlignment="1">
      <alignment horizontal="left"/>
    </xf>
    <xf numFmtId="165" fontId="0" fillId="0" borderId="0" xfId="1" applyNumberFormat="1" applyFont="1" applyAlignment="1">
      <alignment horizontal="center" vertical="center"/>
    </xf>
    <xf numFmtId="165" fontId="1" fillId="0" borderId="0" xfId="1" applyNumberFormat="1" applyFont="1" applyAlignment="1">
      <alignment horizontal="center" vertical="center"/>
    </xf>
    <xf numFmtId="165" fontId="0" fillId="0" borderId="4" xfId="1" applyNumberFormat="1" applyFont="1" applyBorder="1" applyAlignment="1">
      <alignment horizontal="center" vertical="center"/>
    </xf>
    <xf numFmtId="167" fontId="0" fillId="0" borderId="0" xfId="0" applyNumberFormat="1"/>
    <xf numFmtId="0" fontId="0" fillId="0" borderId="0" xfId="0" applyAlignment="1">
      <alignment horizontal="left" wrapText="1"/>
    </xf>
    <xf numFmtId="0" fontId="2" fillId="0" borderId="3" xfId="0" applyFont="1" applyBorder="1"/>
    <xf numFmtId="0" fontId="0" fillId="0" borderId="4" xfId="0" applyBorder="1" applyAlignment="1">
      <alignment horizontal="left" wrapText="1"/>
    </xf>
    <xf numFmtId="167" fontId="0" fillId="0" borderId="4" xfId="0" applyNumberFormat="1" applyBorder="1"/>
    <xf numFmtId="0" fontId="9" fillId="0" borderId="0" xfId="2" applyAlignment="1">
      <alignment horizontal="left" wrapText="1"/>
    </xf>
    <xf numFmtId="0" fontId="2" fillId="0" borderId="0" xfId="0" applyFont="1" applyAlignment="1">
      <alignment horizontal="center"/>
    </xf>
    <xf numFmtId="0" fontId="2" fillId="0" borderId="0" xfId="0" applyFont="1" applyAlignment="1">
      <alignment horizontal="center"/>
    </xf>
    <xf numFmtId="0" fontId="0" fillId="0" borderId="0" xfId="0" applyAlignment="1">
      <alignment wrapText="1"/>
    </xf>
    <xf numFmtId="0" fontId="2" fillId="0" borderId="0" xfId="0" applyFont="1" applyFill="1" applyBorder="1" applyAlignment="1">
      <alignment horizontal="left"/>
    </xf>
    <xf numFmtId="165" fontId="2" fillId="0" borderId="0" xfId="0" applyNumberFormat="1" applyFont="1" applyFill="1" applyBorder="1"/>
    <xf numFmtId="0" fontId="0" fillId="0" borderId="0" xfId="0" applyFill="1"/>
    <xf numFmtId="0" fontId="2" fillId="0" borderId="0" xfId="0" applyFont="1" applyAlignment="1">
      <alignment horizontal="left" indent="1"/>
    </xf>
    <xf numFmtId="0" fontId="2" fillId="0" borderId="0" xfId="0" applyFont="1"/>
    <xf numFmtId="0" fontId="2" fillId="0" borderId="3" xfId="0" applyFont="1" applyBorder="1" applyAlignment="1">
      <alignment horizontal="center" vertical="center" wrapText="1"/>
    </xf>
    <xf numFmtId="0" fontId="2" fillId="2" borderId="12" xfId="0" applyFont="1" applyFill="1" applyBorder="1" applyAlignment="1">
      <alignment horizontal="left"/>
    </xf>
    <xf numFmtId="165" fontId="0" fillId="0" borderId="0" xfId="0" applyNumberFormat="1" applyAlignment="1">
      <alignment vertical="center"/>
    </xf>
    <xf numFmtId="165" fontId="0" fillId="0" borderId="4" xfId="0" applyNumberFormat="1" applyBorder="1" applyAlignment="1">
      <alignment vertical="center"/>
    </xf>
    <xf numFmtId="0" fontId="2" fillId="0" borderId="0" xfId="0" applyFont="1" applyAlignment="1">
      <alignment horizontal="center"/>
    </xf>
    <xf numFmtId="0" fontId="2" fillId="2" borderId="0" xfId="0" applyFont="1" applyFill="1" applyBorder="1" applyAlignment="1">
      <alignment horizontal="center" wrapText="1"/>
    </xf>
    <xf numFmtId="0" fontId="2" fillId="2" borderId="0" xfId="0" quotePrefix="1" applyFont="1" applyFill="1" applyBorder="1" applyAlignment="1">
      <alignment horizontal="center" wrapText="1"/>
    </xf>
    <xf numFmtId="0" fontId="2" fillId="2" borderId="1" xfId="0" applyFont="1" applyFill="1" applyBorder="1" applyAlignment="1">
      <alignment horizontal="center" wrapText="1"/>
    </xf>
    <xf numFmtId="165" fontId="0" fillId="0" borderId="0" xfId="0" applyNumberFormat="1" applyAlignment="1">
      <alignment wrapText="1"/>
    </xf>
    <xf numFmtId="0" fontId="2" fillId="0" borderId="0" xfId="0" applyFont="1" applyAlignment="1">
      <alignment horizontal="center"/>
    </xf>
    <xf numFmtId="0" fontId="4" fillId="0" borderId="0" xfId="0" applyFont="1" applyBorder="1" applyAlignment="1">
      <alignment horizontal="center"/>
    </xf>
    <xf numFmtId="0" fontId="0" fillId="0" borderId="0" xfId="0" applyAlignment="1">
      <alignment horizontal="left" vertical="center" indent="1"/>
    </xf>
    <xf numFmtId="165" fontId="2" fillId="2" borderId="12" xfId="0" applyNumberFormat="1" applyFont="1" applyFill="1" applyBorder="1"/>
    <xf numFmtId="166" fontId="0" fillId="0" borderId="0" xfId="0" applyNumberFormat="1" applyFont="1"/>
    <xf numFmtId="166" fontId="2" fillId="4" borderId="0" xfId="0" applyNumberFormat="1" applyFont="1" applyFill="1"/>
    <xf numFmtId="0" fontId="0" fillId="0" borderId="0" xfId="0" applyBorder="1" applyAlignment="1">
      <alignment horizontal="center"/>
    </xf>
    <xf numFmtId="165" fontId="0" fillId="0" borderId="0" xfId="0" applyNumberFormat="1" applyBorder="1"/>
    <xf numFmtId="0" fontId="0" fillId="0" borderId="0" xfId="0" applyBorder="1"/>
    <xf numFmtId="0" fontId="0" fillId="0" borderId="0" xfId="0" applyFont="1" applyBorder="1" applyAlignment="1">
      <alignment horizontal="left" indent="1"/>
    </xf>
    <xf numFmtId="0" fontId="0" fillId="0" borderId="0" xfId="0" applyFont="1" applyAlignment="1">
      <alignment horizontal="left" indent="1"/>
    </xf>
    <xf numFmtId="0" fontId="6" fillId="0" borderId="0" xfId="0" applyFont="1" applyBorder="1" applyAlignment="1">
      <alignment horizontal="center" vertical="center"/>
    </xf>
    <xf numFmtId="0" fontId="2" fillId="2" borderId="1" xfId="0" applyFont="1" applyFill="1" applyBorder="1"/>
    <xf numFmtId="165" fontId="2" fillId="0" borderId="0" xfId="0" applyNumberFormat="1" applyFont="1"/>
    <xf numFmtId="0" fontId="2" fillId="2" borderId="1" xfId="0" applyFont="1" applyFill="1" applyBorder="1" applyAlignment="1">
      <alignment wrapText="1"/>
    </xf>
    <xf numFmtId="167" fontId="0" fillId="0" borderId="0" xfId="0" applyNumberFormat="1" applyAlignment="1"/>
    <xf numFmtId="167" fontId="0" fillId="0" borderId="4" xfId="0" applyNumberFormat="1" applyBorder="1" applyAlignment="1"/>
    <xf numFmtId="0" fontId="2" fillId="0" borderId="0" xfId="0" applyFont="1" applyBorder="1" applyAlignment="1">
      <alignment horizontal="center"/>
    </xf>
    <xf numFmtId="165" fontId="2" fillId="2" borderId="0" xfId="0" applyNumberFormat="1" applyFont="1" applyFill="1" applyBorder="1"/>
    <xf numFmtId="0" fontId="0" fillId="0" borderId="3" xfId="0"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4" fontId="0" fillId="0" borderId="0" xfId="0" applyNumberFormat="1"/>
    <xf numFmtId="0" fontId="0" fillId="0" borderId="0" xfId="0" applyFill="1" applyAlignment="1">
      <alignment horizontal="center"/>
    </xf>
    <xf numFmtId="0" fontId="0" fillId="5" borderId="0" xfId="0" applyFill="1" applyAlignment="1">
      <alignment horizontal="center"/>
    </xf>
    <xf numFmtId="4" fontId="0" fillId="5" borderId="0" xfId="0" applyNumberFormat="1" applyFill="1"/>
    <xf numFmtId="0" fontId="2" fillId="0" borderId="0" xfId="0" applyFont="1" applyAlignment="1">
      <alignment horizontal="center"/>
    </xf>
    <xf numFmtId="165" fontId="0" fillId="5" borderId="0" xfId="0" applyNumberFormat="1" applyFill="1" applyAlignment="1">
      <alignment wrapText="1"/>
    </xf>
    <xf numFmtId="166" fontId="0" fillId="8" borderId="0" xfId="0" applyNumberFormat="1" applyFill="1" applyAlignment="1">
      <alignment horizontal="center"/>
    </xf>
    <xf numFmtId="0" fontId="2" fillId="0" borderId="0" xfId="0" applyFont="1" applyAlignment="1">
      <alignment horizontal="center"/>
    </xf>
    <xf numFmtId="0" fontId="2" fillId="4" borderId="0" xfId="0" applyFont="1" applyFill="1" applyAlignment="1">
      <alignment horizontal="center" vertical="center"/>
    </xf>
    <xf numFmtId="0" fontId="4" fillId="0" borderId="5" xfId="0" applyFont="1" applyBorder="1" applyAlignment="1">
      <alignment horizontal="center"/>
    </xf>
    <xf numFmtId="0" fontId="2" fillId="0" borderId="1" xfId="0" applyFont="1" applyBorder="1" applyAlignment="1">
      <alignment horizontal="center"/>
    </xf>
    <xf numFmtId="0" fontId="2" fillId="7" borderId="0" xfId="0" applyFont="1" applyFill="1" applyBorder="1" applyAlignment="1">
      <alignment horizontal="center" wrapText="1"/>
    </xf>
    <xf numFmtId="0" fontId="2" fillId="6"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5"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6"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0" borderId="0" xfId="0" applyFont="1"/>
    <xf numFmtId="3" fontId="3" fillId="0" borderId="0" xfId="0" applyNumberFormat="1" applyFont="1"/>
    <xf numFmtId="3" fontId="2" fillId="0" borderId="0" xfId="0" applyNumberFormat="1" applyFont="1"/>
    <xf numFmtId="3" fontId="0" fillId="0" borderId="0" xfId="0" applyNumberFormat="1" applyFont="1"/>
    <xf numFmtId="0" fontId="0" fillId="0" borderId="4" xfId="0" applyBorder="1"/>
    <xf numFmtId="3" fontId="0" fillId="0" borderId="4" xfId="0" applyNumberFormat="1" applyFont="1" applyBorder="1"/>
    <xf numFmtId="3" fontId="2" fillId="0" borderId="4" xfId="0" applyNumberFormat="1" applyFont="1" applyBorder="1"/>
    <xf numFmtId="0" fontId="10" fillId="0" borderId="3" xfId="0" applyFont="1" applyBorder="1" applyAlignment="1">
      <alignment vertical="center"/>
    </xf>
    <xf numFmtId="0" fontId="10" fillId="0" borderId="3" xfId="0" applyFont="1" applyBorder="1" applyAlignment="1">
      <alignment horizontal="center" vertical="center" wrapText="1"/>
    </xf>
    <xf numFmtId="0" fontId="11" fillId="0" borderId="3" xfId="0" applyFont="1" applyBorder="1"/>
  </cellXfs>
  <cellStyles count="3">
    <cellStyle name="Collegamento ipertestuale" xfId="2" builtinId="8"/>
    <cellStyle name="Migliaia" xfId="1" builtinId="3"/>
    <cellStyle name="Normale" xfId="0" builtinId="0"/>
  </cellStyles>
  <dxfs count="4">
    <dxf>
      <font>
        <b/>
        <i val="0"/>
        <color rgb="FF9C0006"/>
      </font>
    </dxf>
    <dxf>
      <font>
        <condense val="0"/>
        <extend val="0"/>
        <color rgb="FF9C0006"/>
      </font>
    </dxf>
    <dxf>
      <font>
        <b/>
        <i val="0"/>
        <color rgb="FF9C0006"/>
      </font>
    </dxf>
    <dxf>
      <font>
        <condense val="0"/>
        <extend val="0"/>
        <color rgb="FF9C0006"/>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9.1656655031523246E-2"/>
          <c:y val="3.1609202554349479E-2"/>
          <c:w val="0.88944300132586518"/>
          <c:h val="0.838509330823905"/>
        </c:manualLayout>
      </c:layout>
      <c:barChart>
        <c:barDir val="col"/>
        <c:grouping val="stacked"/>
        <c:ser>
          <c:idx val="0"/>
          <c:order val="0"/>
          <c:tx>
            <c:strRef>
              <c:f>impegni!$A$2</c:f>
              <c:strCache>
                <c:ptCount val="1"/>
                <c:pt idx="0">
                  <c:v>TITOLO I - SPESE CORRENTI</c:v>
                </c:pt>
              </c:strCache>
            </c:strRef>
          </c:tx>
          <c:spPr>
            <a:solidFill>
              <a:schemeClr val="accent1"/>
            </a:solidFill>
            <a:ln>
              <a:noFill/>
            </a:ln>
            <a:effectLst/>
          </c:spPr>
          <c:cat>
            <c:numRef>
              <c:f>impegni!$B$1:$Q$1</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impegni!$B$2:$Q$2</c:f>
              <c:numCache>
                <c:formatCode>#,##0_ ;\-#,##0\ </c:formatCode>
                <c:ptCount val="16"/>
                <c:pt idx="0">
                  <c:v>391593</c:v>
                </c:pt>
                <c:pt idx="1">
                  <c:v>400561</c:v>
                </c:pt>
                <c:pt idx="2">
                  <c:v>420449</c:v>
                </c:pt>
                <c:pt idx="3">
                  <c:v>428139</c:v>
                </c:pt>
                <c:pt idx="4">
                  <c:v>437189</c:v>
                </c:pt>
                <c:pt idx="5">
                  <c:v>472685.15148090007</c:v>
                </c:pt>
                <c:pt idx="6">
                  <c:v>481578.26287939009</c:v>
                </c:pt>
                <c:pt idx="7">
                  <c:v>474662.18175524991</c:v>
                </c:pt>
                <c:pt idx="8">
                  <c:v>472319.77414969011</c:v>
                </c:pt>
                <c:pt idx="9">
                  <c:v>489350.58853009006</c:v>
                </c:pt>
                <c:pt idx="10">
                  <c:v>510835.17783069995</c:v>
                </c:pt>
                <c:pt idx="11">
                  <c:v>526195.11499342998</c:v>
                </c:pt>
                <c:pt idx="12">
                  <c:v>569801.09880231018</c:v>
                </c:pt>
                <c:pt idx="13">
                  <c:v>549647.20947318012</c:v>
                </c:pt>
                <c:pt idx="14">
                  <c:v>548889.87307429989</c:v>
                </c:pt>
                <c:pt idx="15">
                  <c:v>561969.18706958019</c:v>
                </c:pt>
              </c:numCache>
            </c:numRef>
          </c:val>
          <c:extLst xmlns:c16r2="http://schemas.microsoft.com/office/drawing/2015/06/chart">
            <c:ext xmlns:c16="http://schemas.microsoft.com/office/drawing/2014/chart" uri="{C3380CC4-5D6E-409C-BE32-E72D297353CC}">
              <c16:uniqueId val="{00000000-6393-4394-8768-BFBC953D6F5F}"/>
            </c:ext>
          </c:extLst>
        </c:ser>
        <c:ser>
          <c:idx val="1"/>
          <c:order val="1"/>
          <c:tx>
            <c:strRef>
              <c:f>impegni!$A$3</c:f>
              <c:strCache>
                <c:ptCount val="1"/>
                <c:pt idx="0">
                  <c:v>TITOLO II - SPESE IN CONTO CAPITALE</c:v>
                </c:pt>
              </c:strCache>
            </c:strRef>
          </c:tx>
          <c:spPr>
            <a:solidFill>
              <a:schemeClr val="accent1">
                <a:lumMod val="60000"/>
                <a:lumOff val="40000"/>
              </a:schemeClr>
            </a:solidFill>
            <a:ln>
              <a:noFill/>
            </a:ln>
            <a:effectLst/>
          </c:spPr>
          <c:cat>
            <c:numRef>
              <c:f>impegni!$B$1:$Q$1</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impegni!$B$3:$Q$3</c:f>
              <c:numCache>
                <c:formatCode>#,##0_ ;\-#,##0\ </c:formatCode>
                <c:ptCount val="16"/>
                <c:pt idx="0">
                  <c:v>60035</c:v>
                </c:pt>
                <c:pt idx="1">
                  <c:v>47364</c:v>
                </c:pt>
                <c:pt idx="2">
                  <c:v>46794</c:v>
                </c:pt>
                <c:pt idx="3">
                  <c:v>39854</c:v>
                </c:pt>
                <c:pt idx="4">
                  <c:v>53157</c:v>
                </c:pt>
                <c:pt idx="5">
                  <c:v>63051.550530389984</c:v>
                </c:pt>
                <c:pt idx="6">
                  <c:v>58913.34283632999</c:v>
                </c:pt>
                <c:pt idx="7">
                  <c:v>52282.257116829984</c:v>
                </c:pt>
                <c:pt idx="8">
                  <c:v>48502.102476930006</c:v>
                </c:pt>
                <c:pt idx="9">
                  <c:v>45653.027502720004</c:v>
                </c:pt>
                <c:pt idx="10">
                  <c:v>71174.831876520009</c:v>
                </c:pt>
                <c:pt idx="11">
                  <c:v>76830.108167940009</c:v>
                </c:pt>
                <c:pt idx="12">
                  <c:v>41309.733821439986</c:v>
                </c:pt>
                <c:pt idx="13">
                  <c:v>42794.163934470009</c:v>
                </c:pt>
                <c:pt idx="14">
                  <c:v>63180.564578250014</c:v>
                </c:pt>
                <c:pt idx="15">
                  <c:v>49628.078957879996</c:v>
                </c:pt>
              </c:numCache>
            </c:numRef>
          </c:val>
          <c:extLst xmlns:c16r2="http://schemas.microsoft.com/office/drawing/2015/06/chart">
            <c:ext xmlns:c16="http://schemas.microsoft.com/office/drawing/2014/chart" uri="{C3380CC4-5D6E-409C-BE32-E72D297353CC}">
              <c16:uniqueId val="{00000001-6393-4394-8768-BFBC953D6F5F}"/>
            </c:ext>
          </c:extLst>
        </c:ser>
        <c:ser>
          <c:idx val="2"/>
          <c:order val="2"/>
          <c:tx>
            <c:strRef>
              <c:f>impegni!$A$4</c:f>
              <c:strCache>
                <c:ptCount val="1"/>
                <c:pt idx="0">
                  <c:v>TITOLO III - RIMBORSO PASSIVITA' FINANZIARIE</c:v>
                </c:pt>
              </c:strCache>
            </c:strRef>
          </c:tx>
          <c:spPr>
            <a:solidFill>
              <a:schemeClr val="accent1">
                <a:lumMod val="40000"/>
                <a:lumOff val="60000"/>
              </a:schemeClr>
            </a:solidFill>
            <a:ln>
              <a:noFill/>
            </a:ln>
            <a:effectLst/>
          </c:spPr>
          <c:cat>
            <c:numRef>
              <c:f>impegni!$B$1:$Q$1</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impegni!$B$4:$Q$4</c:f>
              <c:numCache>
                <c:formatCode>#,##0_ ;\-#,##0\ </c:formatCode>
                <c:ptCount val="16"/>
                <c:pt idx="0">
                  <c:v>230794</c:v>
                </c:pt>
                <c:pt idx="1">
                  <c:v>192929</c:v>
                </c:pt>
                <c:pt idx="2">
                  <c:v>168313</c:v>
                </c:pt>
                <c:pt idx="3">
                  <c:v>163620</c:v>
                </c:pt>
                <c:pt idx="4">
                  <c:v>164199</c:v>
                </c:pt>
                <c:pt idx="5">
                  <c:v>184807.78960349999</c:v>
                </c:pt>
                <c:pt idx="6">
                  <c:v>176141.24064973003</c:v>
                </c:pt>
                <c:pt idx="7">
                  <c:v>188435.48696680999</c:v>
                </c:pt>
                <c:pt idx="8">
                  <c:v>186135.30153909998</c:v>
                </c:pt>
                <c:pt idx="9">
                  <c:v>214333.65089756</c:v>
                </c:pt>
                <c:pt idx="10">
                  <c:v>170972.57642073999</c:v>
                </c:pt>
                <c:pt idx="11">
                  <c:v>207562.17912295001</c:v>
                </c:pt>
                <c:pt idx="12">
                  <c:v>215519.97420264999</c:v>
                </c:pt>
                <c:pt idx="13">
                  <c:v>195981.73153263004</c:v>
                </c:pt>
                <c:pt idx="14">
                  <c:v>242072.35235299004</c:v>
                </c:pt>
                <c:pt idx="15">
                  <c:v>205104.2601751099</c:v>
                </c:pt>
              </c:numCache>
            </c:numRef>
          </c:val>
          <c:extLst xmlns:c16r2="http://schemas.microsoft.com/office/drawing/2015/06/chart">
            <c:ext xmlns:c16="http://schemas.microsoft.com/office/drawing/2014/chart" uri="{C3380CC4-5D6E-409C-BE32-E72D297353CC}">
              <c16:uniqueId val="{00000002-6393-4394-8768-BFBC953D6F5F}"/>
            </c:ext>
          </c:extLst>
        </c:ser>
        <c:overlap val="100"/>
        <c:axId val="85645568"/>
        <c:axId val="85798912"/>
      </c:barChart>
      <c:catAx>
        <c:axId val="8564556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5798912"/>
        <c:crosses val="autoZero"/>
        <c:auto val="1"/>
        <c:lblAlgn val="ctr"/>
        <c:lblOffset val="100"/>
      </c:catAx>
      <c:valAx>
        <c:axId val="85798912"/>
        <c:scaling>
          <c:orientation val="minMax"/>
          <c:max val="900000"/>
          <c:min val="0"/>
        </c:scaling>
        <c:axPos val="l"/>
        <c:numFmt formatCode="#,##0_ ;\-#,##0\ " sourceLinked="1"/>
        <c:maj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5645568"/>
        <c:crosses val="autoZero"/>
        <c:crossBetween val="between"/>
        <c:majorUnit val="100000"/>
      </c:valAx>
      <c:spPr>
        <a:noFill/>
        <a:ln>
          <a:noFill/>
        </a:ln>
        <a:effectLst/>
      </c:spPr>
    </c:plotArea>
    <c:legend>
      <c:legendPos val="b"/>
      <c:layout>
        <c:manualLayout>
          <c:xMode val="edge"/>
          <c:yMode val="edge"/>
          <c:x val="1.5946370105798642E-2"/>
          <c:y val="0.92855166271872192"/>
          <c:w val="0.97000622344887455"/>
          <c:h val="6.1245601693728315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a:pPr>
      <a:endParaRPr lang="it-IT"/>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0.16997979964546339"/>
          <c:y val="2.3648218388861577E-2"/>
          <c:w val="0.82034574212254885"/>
          <c:h val="0.87796082542521581"/>
        </c:manualLayout>
      </c:layout>
      <c:barChart>
        <c:barDir val="col"/>
        <c:grouping val="clustered"/>
        <c:ser>
          <c:idx val="0"/>
          <c:order val="0"/>
          <c:tx>
            <c:strRef>
              <c:f>trasferimenti_AP_ministeri!$A$15</c:f>
              <c:strCache>
                <c:ptCount val="1"/>
                <c:pt idx="0">
                  <c:v>Totale complessivo</c:v>
                </c:pt>
              </c:strCache>
            </c:strRef>
          </c:tx>
          <c:spPr>
            <a:solidFill>
              <a:srgbClr val="00B0F0"/>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trasferimenti_AP_ministeri!$B$15:$J$15</c:f>
              <c:numCache>
                <c:formatCode>#,##0_ ;\-#,##0\ </c:formatCode>
                <c:ptCount val="9"/>
                <c:pt idx="0">
                  <c:v>220795252010.10999</c:v>
                </c:pt>
                <c:pt idx="1">
                  <c:v>232963931821.46002</c:v>
                </c:pt>
                <c:pt idx="2">
                  <c:v>243493252329.22998</c:v>
                </c:pt>
                <c:pt idx="3">
                  <c:v>250612035208.83002</c:v>
                </c:pt>
                <c:pt idx="4">
                  <c:v>271212685636.70001</c:v>
                </c:pt>
                <c:pt idx="5">
                  <c:v>259495493522.16998</c:v>
                </c:pt>
                <c:pt idx="6">
                  <c:v>263215443263.94</c:v>
                </c:pt>
                <c:pt idx="7">
                  <c:v>262182135673</c:v>
                </c:pt>
                <c:pt idx="8">
                  <c:v>261762406319</c:v>
                </c:pt>
              </c:numCache>
            </c:numRef>
          </c:val>
          <c:extLst xmlns:c16r2="http://schemas.microsoft.com/office/drawing/2015/06/chart">
            <c:ext xmlns:c16="http://schemas.microsoft.com/office/drawing/2014/chart" uri="{C3380CC4-5D6E-409C-BE32-E72D297353CC}">
              <c16:uniqueId val="{00000000-D2D2-4F63-8BEA-88373E6D9475}"/>
            </c:ext>
          </c:extLst>
        </c:ser>
        <c:gapWidth val="219"/>
        <c:overlap val="-27"/>
        <c:axId val="86601728"/>
        <c:axId val="86603264"/>
      </c:barChart>
      <c:catAx>
        <c:axId val="8660172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6603264"/>
        <c:crosses val="autoZero"/>
        <c:auto val="1"/>
        <c:lblAlgn val="ctr"/>
        <c:lblOffset val="100"/>
      </c:catAx>
      <c:valAx>
        <c:axId val="86603264"/>
        <c:scaling>
          <c:orientation val="minMax"/>
          <c:max val="280000000000"/>
          <c:min val="0"/>
        </c:scaling>
        <c:axPos val="l"/>
        <c:majorGridlines>
          <c:spPr>
            <a:ln w="9525" cap="flat" cmpd="sng" algn="ctr">
              <a:solidFill>
                <a:schemeClr val="tx1">
                  <a:lumMod val="15000"/>
                  <a:lumOff val="85000"/>
                </a:schemeClr>
              </a:solidFill>
              <a:round/>
            </a:ln>
            <a:effectLst/>
          </c:spPr>
        </c:majorGridlines>
        <c:numFmt formatCode="#,##0_ ;\-#,##0\ " sourceLinked="1"/>
        <c:maj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6601728"/>
        <c:crosses val="autoZero"/>
        <c:crossBetween val="between"/>
      </c:valAx>
      <c:spPr>
        <a:noFill/>
        <a:ln>
          <a:noFill/>
        </a:ln>
        <a:effectLst/>
      </c:spPr>
    </c:plotArea>
    <c:plotVisOnly val="1"/>
    <c:dispBlanksAs val="gap"/>
  </c:chart>
  <c:spPr>
    <a:noFill/>
    <a:ln w="9525" cap="flat" cmpd="sng" algn="ctr">
      <a:noFill/>
      <a:round/>
    </a:ln>
    <a:effectLst/>
  </c:spPr>
  <c:txPr>
    <a:bodyPr/>
    <a:lstStyle/>
    <a:p>
      <a:pPr>
        <a:defRPr sz="1400"/>
      </a:pPr>
      <a:endParaRPr lang="it-IT"/>
    </a:p>
  </c:tx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9.0856606162658671E-2"/>
          <c:y val="2.7944732297063957E-2"/>
          <c:w val="0.84057028332885564"/>
          <c:h val="0.71445827043640275"/>
        </c:manualLayout>
      </c:layout>
      <c:barChart>
        <c:barDir val="bar"/>
        <c:grouping val="stacked"/>
        <c:ser>
          <c:idx val="1"/>
          <c:order val="0"/>
          <c:tx>
            <c:strRef>
              <c:f>trasferimenti_AP_ministeri!$A$3</c:f>
              <c:strCache>
                <c:ptCount val="1"/>
                <c:pt idx="0">
                  <c:v>LAVORO E POLITICHE SOCIALI</c:v>
                </c:pt>
              </c:strCache>
            </c:strRef>
          </c:tx>
          <c:spPr>
            <a:solidFill>
              <a:schemeClr val="accent2"/>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trasferimenti_AP_ministeri!$B$3:$J$3</c:f>
              <c:numCache>
                <c:formatCode>#,##0_ ;\-#,##0\ </c:formatCode>
                <c:ptCount val="9"/>
                <c:pt idx="0">
                  <c:v>79274775216.029999</c:v>
                </c:pt>
                <c:pt idx="1">
                  <c:v>96173665640.88002</c:v>
                </c:pt>
                <c:pt idx="2">
                  <c:v>110470859415.06</c:v>
                </c:pt>
                <c:pt idx="3">
                  <c:v>116802820292.76001</c:v>
                </c:pt>
                <c:pt idx="4">
                  <c:v>130576639097.12999</c:v>
                </c:pt>
                <c:pt idx="5">
                  <c:v>117337438449.82999</c:v>
                </c:pt>
                <c:pt idx="6">
                  <c:v>122575873650.90999</c:v>
                </c:pt>
                <c:pt idx="7">
                  <c:v>122153449268.51001</c:v>
                </c:pt>
                <c:pt idx="8">
                  <c:v>122111625511</c:v>
                </c:pt>
              </c:numCache>
            </c:numRef>
          </c:val>
          <c:extLst xmlns:c16r2="http://schemas.microsoft.com/office/drawing/2015/06/chart">
            <c:ext xmlns:c16="http://schemas.microsoft.com/office/drawing/2014/chart" uri="{C3380CC4-5D6E-409C-BE32-E72D297353CC}">
              <c16:uniqueId val="{00000001-A806-42DB-B85A-1921AE38E123}"/>
            </c:ext>
          </c:extLst>
        </c:ser>
        <c:ser>
          <c:idx val="8"/>
          <c:order val="1"/>
          <c:tx>
            <c:strRef>
              <c:f>trasferimenti_AP_ministeri!$A$10</c:f>
              <c:strCache>
                <c:ptCount val="1"/>
                <c:pt idx="0">
                  <c:v>ECONOMIA E FINANZE</c:v>
                </c:pt>
              </c:strCache>
            </c:strRef>
          </c:tx>
          <c:spPr>
            <a:solidFill>
              <a:schemeClr val="accent3">
                <a:lumMod val="60000"/>
              </a:schemeClr>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trasferimenti_AP_ministeri!$B$10:$J$10</c:f>
              <c:numCache>
                <c:formatCode>#,##0_ ;\-#,##0\ </c:formatCode>
                <c:ptCount val="9"/>
                <c:pt idx="0">
                  <c:v>115559914823.79001</c:v>
                </c:pt>
                <c:pt idx="1">
                  <c:v>112490949506.98</c:v>
                </c:pt>
                <c:pt idx="2">
                  <c:v>105230520999.53</c:v>
                </c:pt>
                <c:pt idx="3">
                  <c:v>110413431325.87999</c:v>
                </c:pt>
                <c:pt idx="4">
                  <c:v>114641971017.40999</c:v>
                </c:pt>
                <c:pt idx="5">
                  <c:v>115441933772.41</c:v>
                </c:pt>
                <c:pt idx="6">
                  <c:v>112176677611.11002</c:v>
                </c:pt>
                <c:pt idx="7">
                  <c:v>111996443568.70999</c:v>
                </c:pt>
                <c:pt idx="8">
                  <c:v>113373584007</c:v>
                </c:pt>
              </c:numCache>
            </c:numRef>
          </c:val>
          <c:extLst xmlns:c16r2="http://schemas.microsoft.com/office/drawing/2015/06/chart">
            <c:ext xmlns:c16="http://schemas.microsoft.com/office/drawing/2014/chart" uri="{C3380CC4-5D6E-409C-BE32-E72D297353CC}">
              <c16:uniqueId val="{00000008-A806-42DB-B85A-1921AE38E123}"/>
            </c:ext>
          </c:extLst>
        </c:ser>
        <c:ser>
          <c:idx val="9"/>
          <c:order val="2"/>
          <c:tx>
            <c:strRef>
              <c:f>trasferimenti_AP_ministeri!$A$11</c:f>
              <c:strCache>
                <c:ptCount val="1"/>
                <c:pt idx="0">
                  <c:v>INTERNO</c:v>
                </c:pt>
              </c:strCache>
            </c:strRef>
          </c:tx>
          <c:spPr>
            <a:solidFill>
              <a:schemeClr val="accent4">
                <a:lumMod val="60000"/>
              </a:schemeClr>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trasferimenti_AP_ministeri!$B$11:$J$11</c:f>
              <c:numCache>
                <c:formatCode>#,##0_ ;\-#,##0\ </c:formatCode>
                <c:ptCount val="9"/>
                <c:pt idx="0">
                  <c:v>15647094596.109997</c:v>
                </c:pt>
                <c:pt idx="1">
                  <c:v>14262855294.940002</c:v>
                </c:pt>
                <c:pt idx="2">
                  <c:v>13792864862.669996</c:v>
                </c:pt>
                <c:pt idx="3">
                  <c:v>9222896206.1699982</c:v>
                </c:pt>
                <c:pt idx="4">
                  <c:v>11359332404.289999</c:v>
                </c:pt>
                <c:pt idx="5">
                  <c:v>11811998849.280005</c:v>
                </c:pt>
                <c:pt idx="6">
                  <c:v>12611749383.35</c:v>
                </c:pt>
                <c:pt idx="7">
                  <c:v>12799789812.67</c:v>
                </c:pt>
                <c:pt idx="8">
                  <c:v>10275020822</c:v>
                </c:pt>
              </c:numCache>
            </c:numRef>
          </c:val>
          <c:extLst xmlns:c16r2="http://schemas.microsoft.com/office/drawing/2015/06/chart">
            <c:ext xmlns:c16="http://schemas.microsoft.com/office/drawing/2014/chart" uri="{C3380CC4-5D6E-409C-BE32-E72D297353CC}">
              <c16:uniqueId val="{00000009-A806-42DB-B85A-1921AE38E123}"/>
            </c:ext>
          </c:extLst>
        </c:ser>
        <c:ser>
          <c:idx val="10"/>
          <c:order val="3"/>
          <c:tx>
            <c:strRef>
              <c:f>trasferimenti_AP_ministeri!$A$12</c:f>
              <c:strCache>
                <c:ptCount val="1"/>
                <c:pt idx="0">
                  <c:v>ISTRUZIONE, UNIVERSITA' E RICERCA</c:v>
                </c:pt>
              </c:strCache>
            </c:strRef>
          </c:tx>
          <c:spPr>
            <a:solidFill>
              <a:schemeClr val="accent5">
                <a:lumMod val="60000"/>
              </a:schemeClr>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trasferimenti_AP_ministeri!$B$12:$J$12</c:f>
              <c:numCache>
                <c:formatCode>#,##0_ ;\-#,##0\ </c:formatCode>
                <c:ptCount val="9"/>
                <c:pt idx="0">
                  <c:v>7760412345.04</c:v>
                </c:pt>
                <c:pt idx="1">
                  <c:v>7782524470.7099991</c:v>
                </c:pt>
                <c:pt idx="2">
                  <c:v>7471936501.3699999</c:v>
                </c:pt>
                <c:pt idx="3">
                  <c:v>7527260609.1399994</c:v>
                </c:pt>
                <c:pt idx="4">
                  <c:v>7221801340.8199997</c:v>
                </c:pt>
                <c:pt idx="5">
                  <c:v>7309419233.0900002</c:v>
                </c:pt>
                <c:pt idx="6">
                  <c:v>7465828008.9800005</c:v>
                </c:pt>
                <c:pt idx="7">
                  <c:v>8346267834.789999</c:v>
                </c:pt>
                <c:pt idx="8">
                  <c:v>8508633067</c:v>
                </c:pt>
              </c:numCache>
            </c:numRef>
          </c:val>
          <c:extLst xmlns:c16r2="http://schemas.microsoft.com/office/drawing/2015/06/chart">
            <c:ext xmlns:c16="http://schemas.microsoft.com/office/drawing/2014/chart" uri="{C3380CC4-5D6E-409C-BE32-E72D297353CC}">
              <c16:uniqueId val="{0000000A-A806-42DB-B85A-1921AE38E123}"/>
            </c:ext>
          </c:extLst>
        </c:ser>
        <c:ser>
          <c:idx val="6"/>
          <c:order val="4"/>
          <c:tx>
            <c:strRef>
              <c:f>trasferimenti_AP_ministeri!$A$8</c:f>
              <c:strCache>
                <c:ptCount val="1"/>
                <c:pt idx="0">
                  <c:v>INFRASTRUTTURE E TRASPORTI</c:v>
                </c:pt>
              </c:strCache>
            </c:strRef>
          </c:tx>
          <c:spPr>
            <a:solidFill>
              <a:schemeClr val="accent1">
                <a:lumMod val="60000"/>
              </a:schemeClr>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trasferimenti_AP_ministeri!$B$8:$J$8</c:f>
              <c:numCache>
                <c:formatCode>#,##0_ ;\-#,##0\ </c:formatCode>
                <c:ptCount val="9"/>
                <c:pt idx="0">
                  <c:v>778164133.28999996</c:v>
                </c:pt>
                <c:pt idx="1">
                  <c:v>678263984.96000004</c:v>
                </c:pt>
                <c:pt idx="2">
                  <c:v>5244621892.829999</c:v>
                </c:pt>
                <c:pt idx="3">
                  <c:v>5248010301.8699999</c:v>
                </c:pt>
                <c:pt idx="4">
                  <c:v>5329104198.0700006</c:v>
                </c:pt>
                <c:pt idx="5">
                  <c:v>5168987953.0199995</c:v>
                </c:pt>
                <c:pt idx="6">
                  <c:v>5023301344.2200003</c:v>
                </c:pt>
                <c:pt idx="7">
                  <c:v>5228936423.6700001</c:v>
                </c:pt>
                <c:pt idx="8">
                  <c:v>5090787221</c:v>
                </c:pt>
              </c:numCache>
            </c:numRef>
          </c:val>
          <c:extLst xmlns:c16r2="http://schemas.microsoft.com/office/drawing/2015/06/chart">
            <c:ext xmlns:c16="http://schemas.microsoft.com/office/drawing/2014/chart" uri="{C3380CC4-5D6E-409C-BE32-E72D297353CC}">
              <c16:uniqueId val="{00000006-A806-42DB-B85A-1921AE38E123}"/>
            </c:ext>
          </c:extLst>
        </c:ser>
        <c:ser>
          <c:idx val="4"/>
          <c:order val="5"/>
          <c:tx>
            <c:strRef>
              <c:f>trasferimenti_AP_ministeri!$A$6</c:f>
              <c:strCache>
                <c:ptCount val="1"/>
                <c:pt idx="0">
                  <c:v>SALUTE</c:v>
                </c:pt>
              </c:strCache>
            </c:strRef>
          </c:tx>
          <c:spPr>
            <a:solidFill>
              <a:schemeClr val="accent5"/>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trasferimenti_AP_ministeri!$B$6:$J$6</c:f>
              <c:numCache>
                <c:formatCode>#,##0_ ;\-#,##0\ </c:formatCode>
                <c:ptCount val="9"/>
                <c:pt idx="0">
                  <c:v>511717477.27999985</c:v>
                </c:pt>
                <c:pt idx="1">
                  <c:v>482803818.18000001</c:v>
                </c:pt>
                <c:pt idx="2">
                  <c:v>461089931.07999998</c:v>
                </c:pt>
                <c:pt idx="3">
                  <c:v>451297526.32000005</c:v>
                </c:pt>
                <c:pt idx="4">
                  <c:v>934912690.99000001</c:v>
                </c:pt>
                <c:pt idx="5">
                  <c:v>975067531.35000002</c:v>
                </c:pt>
                <c:pt idx="6">
                  <c:v>1608498778.7799997</c:v>
                </c:pt>
                <c:pt idx="7">
                  <c:v>1648054029.9100001</c:v>
                </c:pt>
                <c:pt idx="8">
                  <c:v>628266251</c:v>
                </c:pt>
              </c:numCache>
            </c:numRef>
          </c:val>
          <c:extLst xmlns:c16r2="http://schemas.microsoft.com/office/drawing/2015/06/chart">
            <c:ext xmlns:c16="http://schemas.microsoft.com/office/drawing/2014/chart" uri="{C3380CC4-5D6E-409C-BE32-E72D297353CC}">
              <c16:uniqueId val="{00000004-A806-42DB-B85A-1921AE38E123}"/>
            </c:ext>
          </c:extLst>
        </c:ser>
        <c:ser>
          <c:idx val="0"/>
          <c:order val="6"/>
          <c:tx>
            <c:strRef>
              <c:f>trasferimenti_AP_ministeri!$A$2</c:f>
              <c:strCache>
                <c:ptCount val="1"/>
                <c:pt idx="0">
                  <c:v>AFFARI ESTERI E COOPERAZIONE INTERNAZIONALE</c:v>
                </c:pt>
              </c:strCache>
            </c:strRef>
          </c:tx>
          <c:spPr>
            <a:solidFill>
              <a:schemeClr val="accent1"/>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trasferimenti_AP_ministeri!$B$2:$J$2</c:f>
              <c:numCache>
                <c:formatCode>#,##0_ ;\-#,##0\ </c:formatCode>
                <c:ptCount val="9"/>
                <c:pt idx="0">
                  <c:v>17173416.369999997</c:v>
                </c:pt>
                <c:pt idx="1">
                  <c:v>16223182.189999999</c:v>
                </c:pt>
                <c:pt idx="2">
                  <c:v>17700481</c:v>
                </c:pt>
                <c:pt idx="3">
                  <c:v>17265022.09</c:v>
                </c:pt>
                <c:pt idx="4">
                  <c:v>18006171</c:v>
                </c:pt>
                <c:pt idx="5">
                  <c:v>470065832.21000004</c:v>
                </c:pt>
                <c:pt idx="6">
                  <c:v>575554287.76000011</c:v>
                </c:pt>
                <c:pt idx="7">
                  <c:v>618098607.78999996</c:v>
                </c:pt>
                <c:pt idx="8">
                  <c:v>539313091</c:v>
                </c:pt>
              </c:numCache>
            </c:numRef>
          </c:val>
          <c:extLst xmlns:c16r2="http://schemas.microsoft.com/office/drawing/2015/06/chart">
            <c:ext xmlns:c16="http://schemas.microsoft.com/office/drawing/2014/chart" uri="{C3380CC4-5D6E-409C-BE32-E72D297353CC}">
              <c16:uniqueId val="{00000000-A806-42DB-B85A-1921AE38E123}"/>
            </c:ext>
          </c:extLst>
        </c:ser>
        <c:ser>
          <c:idx val="12"/>
          <c:order val="7"/>
          <c:tx>
            <c:strRef>
              <c:f>trasferimenti_AP_ministeri!$A$14</c:f>
              <c:strCache>
                <c:ptCount val="1"/>
                <c:pt idx="0">
                  <c:v>BENI E ATTIVITA' CULTURALI</c:v>
                </c:pt>
              </c:strCache>
            </c:strRef>
          </c:tx>
          <c:spPr>
            <a:solidFill>
              <a:schemeClr val="accent1">
                <a:lumMod val="80000"/>
                <a:lumOff val="20000"/>
              </a:schemeClr>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trasferimenti_AP_ministeri!$B$14:$J$14</c:f>
              <c:numCache>
                <c:formatCode>#,##0_ ;\-#,##0\ </c:formatCode>
                <c:ptCount val="9"/>
                <c:pt idx="0">
                  <c:v>317780835.73000002</c:v>
                </c:pt>
                <c:pt idx="1">
                  <c:v>304758652.37</c:v>
                </c:pt>
                <c:pt idx="2">
                  <c:v>297325390</c:v>
                </c:pt>
                <c:pt idx="3">
                  <c:v>340962859.24000001</c:v>
                </c:pt>
                <c:pt idx="4">
                  <c:v>333225051.20999998</c:v>
                </c:pt>
                <c:pt idx="5">
                  <c:v>349722117.66999996</c:v>
                </c:pt>
                <c:pt idx="6">
                  <c:v>384394417.38999999</c:v>
                </c:pt>
                <c:pt idx="7">
                  <c:v>388259054.30000001</c:v>
                </c:pt>
                <c:pt idx="8">
                  <c:v>352977044</c:v>
                </c:pt>
              </c:numCache>
            </c:numRef>
          </c:val>
          <c:extLst xmlns:c16r2="http://schemas.microsoft.com/office/drawing/2015/06/chart">
            <c:ext xmlns:c16="http://schemas.microsoft.com/office/drawing/2014/chart" uri="{C3380CC4-5D6E-409C-BE32-E72D297353CC}">
              <c16:uniqueId val="{0000000C-A806-42DB-B85A-1921AE38E123}"/>
            </c:ext>
          </c:extLst>
        </c:ser>
        <c:ser>
          <c:idx val="7"/>
          <c:order val="8"/>
          <c:tx>
            <c:strRef>
              <c:f>trasferimenti_AP_ministeri!$A$9</c:f>
              <c:strCache>
                <c:ptCount val="1"/>
                <c:pt idx="0">
                  <c:v>POLITICHE AGRICOLE ALIMENTARI E FORESTALI</c:v>
                </c:pt>
              </c:strCache>
            </c:strRef>
          </c:tx>
          <c:spPr>
            <a:solidFill>
              <a:schemeClr val="accent2">
                <a:lumMod val="60000"/>
              </a:schemeClr>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trasferimenti_AP_ministeri!$B$9:$J$9</c:f>
              <c:numCache>
                <c:formatCode>#,##0_ ;\-#,##0\ </c:formatCode>
                <c:ptCount val="9"/>
                <c:pt idx="0">
                  <c:v>296695190</c:v>
                </c:pt>
                <c:pt idx="1">
                  <c:v>294637932.49000001</c:v>
                </c:pt>
                <c:pt idx="2">
                  <c:v>147066578.29999998</c:v>
                </c:pt>
                <c:pt idx="3">
                  <c:v>152720365.26000002</c:v>
                </c:pt>
                <c:pt idx="4">
                  <c:v>145286918.23000002</c:v>
                </c:pt>
                <c:pt idx="5">
                  <c:v>134749236.64000002</c:v>
                </c:pt>
                <c:pt idx="6">
                  <c:v>296339957.65000004</c:v>
                </c:pt>
                <c:pt idx="7">
                  <c:v>302465360.55000001</c:v>
                </c:pt>
                <c:pt idx="8">
                  <c:v>349921487</c:v>
                </c:pt>
              </c:numCache>
            </c:numRef>
          </c:val>
          <c:extLst xmlns:c16r2="http://schemas.microsoft.com/office/drawing/2015/06/chart">
            <c:ext xmlns:c16="http://schemas.microsoft.com/office/drawing/2014/chart" uri="{C3380CC4-5D6E-409C-BE32-E72D297353CC}">
              <c16:uniqueId val="{00000007-A806-42DB-B85A-1921AE38E123}"/>
            </c:ext>
          </c:extLst>
        </c:ser>
        <c:ser>
          <c:idx val="11"/>
          <c:order val="9"/>
          <c:tx>
            <c:strRef>
              <c:f>trasferimenti_AP_ministeri!$A$13</c:f>
              <c:strCache>
                <c:ptCount val="1"/>
                <c:pt idx="0">
                  <c:v>SVILUPPO ECONOMICO</c:v>
                </c:pt>
              </c:strCache>
            </c:strRef>
          </c:tx>
          <c:spPr>
            <a:solidFill>
              <a:schemeClr val="accent6">
                <a:lumMod val="60000"/>
              </a:schemeClr>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trasferimenti_AP_ministeri!$B$13:$J$13</c:f>
              <c:numCache>
                <c:formatCode>#,##0_ ;\-#,##0\ </c:formatCode>
                <c:ptCount val="9"/>
                <c:pt idx="0">
                  <c:v>122938274.56</c:v>
                </c:pt>
                <c:pt idx="1">
                  <c:v>119718713</c:v>
                </c:pt>
                <c:pt idx="2">
                  <c:v>96159365.409999996</c:v>
                </c:pt>
                <c:pt idx="3">
                  <c:v>127429341.82000001</c:v>
                </c:pt>
                <c:pt idx="4">
                  <c:v>287056145.32999998</c:v>
                </c:pt>
                <c:pt idx="5">
                  <c:v>175676162.49000001</c:v>
                </c:pt>
                <c:pt idx="6">
                  <c:v>271842477.15999997</c:v>
                </c:pt>
                <c:pt idx="7">
                  <c:v>248434570.28999999</c:v>
                </c:pt>
                <c:pt idx="8">
                  <c:v>216351285</c:v>
                </c:pt>
              </c:numCache>
            </c:numRef>
          </c:val>
          <c:extLst xmlns:c16r2="http://schemas.microsoft.com/office/drawing/2015/06/chart">
            <c:ext xmlns:c16="http://schemas.microsoft.com/office/drawing/2014/chart" uri="{C3380CC4-5D6E-409C-BE32-E72D297353CC}">
              <c16:uniqueId val="{0000000B-A806-42DB-B85A-1921AE38E123}"/>
            </c:ext>
          </c:extLst>
        </c:ser>
        <c:ser>
          <c:idx val="5"/>
          <c:order val="10"/>
          <c:tx>
            <c:strRef>
              <c:f>trasferimenti_AP_ministeri!$A$7</c:f>
              <c:strCache>
                <c:ptCount val="1"/>
                <c:pt idx="0">
                  <c:v>AMBIENTE E TUTELA DEL TERRITORIO E DEL MARE</c:v>
                </c:pt>
              </c:strCache>
            </c:strRef>
          </c:tx>
          <c:spPr>
            <a:solidFill>
              <a:schemeClr val="accent6"/>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trasferimenti_AP_ministeri!$B$7:$J$7</c:f>
              <c:numCache>
                <c:formatCode>#,##0_ ;\-#,##0\ </c:formatCode>
                <c:ptCount val="9"/>
                <c:pt idx="0">
                  <c:v>139650429.55000001</c:v>
                </c:pt>
                <c:pt idx="1">
                  <c:v>138384639.96000001</c:v>
                </c:pt>
                <c:pt idx="2">
                  <c:v>141090301.23000002</c:v>
                </c:pt>
                <c:pt idx="3">
                  <c:v>154977165.65000001</c:v>
                </c:pt>
                <c:pt idx="4">
                  <c:v>170871852.61999997</c:v>
                </c:pt>
                <c:pt idx="5">
                  <c:v>184620380.62</c:v>
                </c:pt>
                <c:pt idx="6">
                  <c:v>139130626.59</c:v>
                </c:pt>
                <c:pt idx="7">
                  <c:v>154031881.28999999</c:v>
                </c:pt>
                <c:pt idx="8">
                  <c:v>162446014</c:v>
                </c:pt>
              </c:numCache>
            </c:numRef>
          </c:val>
          <c:extLst xmlns:c16r2="http://schemas.microsoft.com/office/drawing/2015/06/chart">
            <c:ext xmlns:c16="http://schemas.microsoft.com/office/drawing/2014/chart" uri="{C3380CC4-5D6E-409C-BE32-E72D297353CC}">
              <c16:uniqueId val="{00000005-A806-42DB-B85A-1921AE38E123}"/>
            </c:ext>
          </c:extLst>
        </c:ser>
        <c:ser>
          <c:idx val="2"/>
          <c:order val="11"/>
          <c:tx>
            <c:strRef>
              <c:f>trasferimenti_AP_ministeri!$A$4</c:f>
              <c:strCache>
                <c:ptCount val="1"/>
                <c:pt idx="0">
                  <c:v>DIFESA</c:v>
                </c:pt>
              </c:strCache>
            </c:strRef>
          </c:tx>
          <c:spPr>
            <a:solidFill>
              <a:schemeClr val="accent3"/>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trasferimenti_AP_ministeri!$B$4:$J$4</c:f>
              <c:numCache>
                <c:formatCode>#,##0_ ;\-#,##0\ </c:formatCode>
                <c:ptCount val="9"/>
                <c:pt idx="0">
                  <c:v>66843705.359999999</c:v>
                </c:pt>
                <c:pt idx="1">
                  <c:v>47425855.799999997</c:v>
                </c:pt>
                <c:pt idx="2">
                  <c:v>44616495.75</c:v>
                </c:pt>
                <c:pt idx="3">
                  <c:v>41745598.629999995</c:v>
                </c:pt>
                <c:pt idx="4">
                  <c:v>61586757.599999994</c:v>
                </c:pt>
                <c:pt idx="5">
                  <c:v>47427865.560000002</c:v>
                </c:pt>
                <c:pt idx="6">
                  <c:v>48748469.789999999</c:v>
                </c:pt>
                <c:pt idx="7">
                  <c:v>101495469.71000001</c:v>
                </c:pt>
                <c:pt idx="8">
                  <c:v>100332407</c:v>
                </c:pt>
              </c:numCache>
            </c:numRef>
          </c:val>
          <c:extLst xmlns:c16r2="http://schemas.microsoft.com/office/drawing/2015/06/chart">
            <c:ext xmlns:c16="http://schemas.microsoft.com/office/drawing/2014/chart" uri="{C3380CC4-5D6E-409C-BE32-E72D297353CC}">
              <c16:uniqueId val="{00000002-A806-42DB-B85A-1921AE38E123}"/>
            </c:ext>
          </c:extLst>
        </c:ser>
        <c:ser>
          <c:idx val="3"/>
          <c:order val="12"/>
          <c:tx>
            <c:strRef>
              <c:f>trasferimenti_AP_ministeri!$A$5</c:f>
              <c:strCache>
                <c:ptCount val="1"/>
                <c:pt idx="0">
                  <c:v>GIUSTIZIA</c:v>
                </c:pt>
              </c:strCache>
            </c:strRef>
          </c:tx>
          <c:spPr>
            <a:solidFill>
              <a:schemeClr val="accent4"/>
            </a:solidFill>
            <a:ln>
              <a:noFill/>
            </a:ln>
            <a:effectLst/>
          </c:spPr>
          <c:cat>
            <c:strRef>
              <c:f>trasferimenti_AP_ministeri!$B$1:$J$1</c:f>
              <c:strCache>
                <c:ptCount val="9"/>
                <c:pt idx="0">
                  <c:v>2011</c:v>
                </c:pt>
                <c:pt idx="1">
                  <c:v>2012</c:v>
                </c:pt>
                <c:pt idx="2">
                  <c:v>2013</c:v>
                </c:pt>
                <c:pt idx="3">
                  <c:v>2014</c:v>
                </c:pt>
                <c:pt idx="4">
                  <c:v>2015</c:v>
                </c:pt>
                <c:pt idx="5">
                  <c:v>2016</c:v>
                </c:pt>
                <c:pt idx="6">
                  <c:v>2017</c:v>
                </c:pt>
                <c:pt idx="7">
                  <c:v>2018</c:v>
                </c:pt>
                <c:pt idx="8">
                  <c:v>2019(*)</c:v>
                </c:pt>
              </c:strCache>
            </c:strRef>
          </c:cat>
          <c:val>
            <c:numRef>
              <c:f>trasferimenti_AP_ministeri!$B$5:$J$5</c:f>
              <c:numCache>
                <c:formatCode>#,##0_ ;\-#,##0\ </c:formatCode>
                <c:ptCount val="9"/>
                <c:pt idx="0">
                  <c:v>302091567</c:v>
                </c:pt>
                <c:pt idx="1">
                  <c:v>171720129</c:v>
                </c:pt>
                <c:pt idx="2">
                  <c:v>77400115</c:v>
                </c:pt>
                <c:pt idx="3">
                  <c:v>111218594</c:v>
                </c:pt>
                <c:pt idx="4">
                  <c:v>132891992</c:v>
                </c:pt>
                <c:pt idx="5">
                  <c:v>88386138</c:v>
                </c:pt>
                <c:pt idx="6">
                  <c:v>37504250.25</c:v>
                </c:pt>
                <c:pt idx="7">
                  <c:v>55216406.200000003</c:v>
                </c:pt>
                <c:pt idx="8">
                  <c:v>53148112</c:v>
                </c:pt>
              </c:numCache>
            </c:numRef>
          </c:val>
          <c:extLst xmlns:c16r2="http://schemas.microsoft.com/office/drawing/2015/06/chart">
            <c:ext xmlns:c16="http://schemas.microsoft.com/office/drawing/2014/chart" uri="{C3380CC4-5D6E-409C-BE32-E72D297353CC}">
              <c16:uniqueId val="{00000003-A806-42DB-B85A-1921AE38E123}"/>
            </c:ext>
          </c:extLst>
        </c:ser>
        <c:overlap val="100"/>
        <c:axId val="86686720"/>
        <c:axId val="85861120"/>
      </c:barChart>
      <c:catAx>
        <c:axId val="86686720"/>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5861120"/>
        <c:crosses val="autoZero"/>
        <c:auto val="1"/>
        <c:lblAlgn val="ctr"/>
        <c:lblOffset val="100"/>
      </c:catAx>
      <c:valAx>
        <c:axId val="85861120"/>
        <c:scaling>
          <c:orientation val="minMax"/>
          <c:max val="270000000000.00003"/>
          <c:min val="0"/>
        </c:scaling>
        <c:axPos val="b"/>
        <c:numFmt formatCode="#,##0_ ;\-#,##0\ " sourceLinked="1"/>
        <c:maj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6686720"/>
        <c:crosses val="autoZero"/>
        <c:crossBetween val="between"/>
      </c:valAx>
      <c:spPr>
        <a:noFill/>
        <a:ln>
          <a:noFill/>
        </a:ln>
        <a:effectLst/>
      </c:spPr>
    </c:plotArea>
    <c:legend>
      <c:legendPos val="b"/>
      <c:layout>
        <c:manualLayout>
          <c:xMode val="edge"/>
          <c:yMode val="edge"/>
          <c:x val="9.5236894660683229E-3"/>
          <c:y val="0.7949013368147636"/>
          <c:w val="0.94196767143354165"/>
          <c:h val="0.18437327458420041"/>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a:pPr>
      <a:endParaRPr lang="it-IT"/>
    </a:p>
  </c:tx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0.16113738643519962"/>
          <c:y val="4.0293040293040303E-2"/>
          <c:w val="0.81565586636501908"/>
          <c:h val="0.88984107755761388"/>
        </c:manualLayout>
      </c:layout>
      <c:barChart>
        <c:barDir val="col"/>
        <c:grouping val="stacked"/>
        <c:ser>
          <c:idx val="0"/>
          <c:order val="0"/>
          <c:tx>
            <c:strRef>
              <c:f>Residui_passivi!$B$1</c:f>
              <c:strCache>
                <c:ptCount val="1"/>
                <c:pt idx="0">
                  <c:v>Spese correnti</c:v>
                </c:pt>
              </c:strCache>
            </c:strRef>
          </c:tx>
          <c:spPr>
            <a:solidFill>
              <a:schemeClr val="accent1">
                <a:lumMod val="75000"/>
              </a:schemeClr>
            </a:solidFill>
            <a:ln>
              <a:noFill/>
            </a:ln>
            <a:effectLst/>
          </c:spPr>
          <c:cat>
            <c:numRef>
              <c:f>Residui_passivi!$A$2:$A$12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Residui_passivi!$B$2:$B$12</c:f>
              <c:numCache>
                <c:formatCode>#,##0</c:formatCode>
                <c:ptCount val="11"/>
                <c:pt idx="0">
                  <c:v>42893953000</c:v>
                </c:pt>
                <c:pt idx="1">
                  <c:v>50059217000</c:v>
                </c:pt>
                <c:pt idx="2" formatCode="#,##0_ ;\-#,##0\ ">
                  <c:v>65621000000</c:v>
                </c:pt>
                <c:pt idx="3" formatCode="#,##0_ ;\-#,##0\ ">
                  <c:v>57583816390.879959</c:v>
                </c:pt>
                <c:pt idx="4" formatCode="#,##0_ ;\-#,##0\ ">
                  <c:v>46058542143.349915</c:v>
                </c:pt>
                <c:pt idx="5" formatCode="#,##0_ ;\-#,##0\ ">
                  <c:v>51042043323.310005</c:v>
                </c:pt>
                <c:pt idx="6" formatCode="#,##0_ ;\-#,##0\ ">
                  <c:v>66601643726.179893</c:v>
                </c:pt>
                <c:pt idx="7" formatCode="#,##0_ ;\-#,##0\ ">
                  <c:v>73736463947.240005</c:v>
                </c:pt>
                <c:pt idx="8" formatCode="#,##0_ ;\-#,##0\ ">
                  <c:v>92316792259.880035</c:v>
                </c:pt>
                <c:pt idx="9" formatCode="#,##0_ ;\-#,##0\ ">
                  <c:v>87211420097.460403</c:v>
                </c:pt>
                <c:pt idx="10" formatCode="#,##0_ ;\-#,##0\ ">
                  <c:v>82319023262.389832</c:v>
                </c:pt>
              </c:numCache>
            </c:numRef>
          </c:val>
          <c:extLst xmlns:c16r2="http://schemas.microsoft.com/office/drawing/2015/06/chart">
            <c:ext xmlns:c16="http://schemas.microsoft.com/office/drawing/2014/chart" uri="{C3380CC4-5D6E-409C-BE32-E72D297353CC}">
              <c16:uniqueId val="{00000000-AECA-4681-A2B5-3ECB28A1E744}"/>
            </c:ext>
          </c:extLst>
        </c:ser>
        <c:ser>
          <c:idx val="1"/>
          <c:order val="1"/>
          <c:tx>
            <c:strRef>
              <c:f>Residui_passivi!$C$1</c:f>
              <c:strCache>
                <c:ptCount val="1"/>
                <c:pt idx="0">
                  <c:v>Spese c/capitale</c:v>
                </c:pt>
              </c:strCache>
            </c:strRef>
          </c:tx>
          <c:spPr>
            <a:solidFill>
              <a:schemeClr val="accent1">
                <a:lumMod val="60000"/>
                <a:lumOff val="40000"/>
              </a:schemeClr>
            </a:solidFill>
            <a:ln>
              <a:noFill/>
            </a:ln>
            <a:effectLst/>
          </c:spPr>
          <c:cat>
            <c:numRef>
              <c:f>Residui_passivi!$A$2:$A$12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Residui_passivi!$C$2:$C$12</c:f>
              <c:numCache>
                <c:formatCode>#,##0</c:formatCode>
                <c:ptCount val="11"/>
                <c:pt idx="0">
                  <c:v>46442360000</c:v>
                </c:pt>
                <c:pt idx="1">
                  <c:v>45866639000</c:v>
                </c:pt>
                <c:pt idx="2" formatCode="#,##0_ ;\-#,##0\ ">
                  <c:v>42582000000</c:v>
                </c:pt>
                <c:pt idx="3" formatCode="#,##0_ ;\-#,##0\ ">
                  <c:v>35380027229.729996</c:v>
                </c:pt>
                <c:pt idx="4" formatCode="#,##0_ ;\-#,##0\ ">
                  <c:v>27288631413.080036</c:v>
                </c:pt>
                <c:pt idx="5" formatCode="#,##0_ ;\-#,##0\ ">
                  <c:v>32608325232.850056</c:v>
                </c:pt>
                <c:pt idx="6" formatCode="#,##0_ ;\-#,##0\ ">
                  <c:v>46189902501.640022</c:v>
                </c:pt>
                <c:pt idx="7" formatCode="#,##0_ ;\-#,##0\ ">
                  <c:v>35954785504.86998</c:v>
                </c:pt>
                <c:pt idx="8" formatCode="#,##0_ ;\-#,##0\ ">
                  <c:v>41756911077.55999</c:v>
                </c:pt>
                <c:pt idx="9" formatCode="#,##0_ ;\-#,##0\ ">
                  <c:v>50218793198.989975</c:v>
                </c:pt>
                <c:pt idx="10" formatCode="#,##0_ ;\-#,##0\ ">
                  <c:v>57536065822.900047</c:v>
                </c:pt>
              </c:numCache>
            </c:numRef>
          </c:val>
          <c:extLst xmlns:c16r2="http://schemas.microsoft.com/office/drawing/2015/06/chart">
            <c:ext xmlns:c16="http://schemas.microsoft.com/office/drawing/2014/chart" uri="{C3380CC4-5D6E-409C-BE32-E72D297353CC}">
              <c16:uniqueId val="{00000001-AECA-4681-A2B5-3ECB28A1E744}"/>
            </c:ext>
          </c:extLst>
        </c:ser>
        <c:overlap val="100"/>
        <c:axId val="86726912"/>
        <c:axId val="86732800"/>
      </c:barChart>
      <c:catAx>
        <c:axId val="8672691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6732800"/>
        <c:crosses val="autoZero"/>
        <c:auto val="1"/>
        <c:lblAlgn val="ctr"/>
        <c:lblOffset val="100"/>
      </c:catAx>
      <c:valAx>
        <c:axId val="86732800"/>
        <c:scaling>
          <c:orientation val="minMax"/>
          <c:max val="140000000000"/>
        </c:scaling>
        <c:axPos val="l"/>
        <c:numFmt formatCode="#,##0" sourceLinked="1"/>
        <c:maj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6726912"/>
        <c:crosses val="autoZero"/>
        <c:crossBetween val="between"/>
      </c:valAx>
      <c:spPr>
        <a:noFill/>
        <a:ln>
          <a:noFill/>
        </a:ln>
        <a:effectLst/>
      </c:spPr>
    </c:plotArea>
    <c:legend>
      <c:legendPos val="b"/>
      <c:layout>
        <c:manualLayout>
          <c:xMode val="edge"/>
          <c:yMode val="edge"/>
          <c:x val="0.37757776378322216"/>
          <c:y val="3.3424475786680514E-2"/>
          <c:w val="0.27603653343358026"/>
          <c:h val="0.15202763116148968"/>
        </c:manualLayout>
      </c:layout>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sz="1200"/>
      </a:pPr>
      <a:endParaRPr lang="it-IT"/>
    </a:p>
  </c:tx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autoTitleDeleted val="1"/>
    <c:plotArea>
      <c:layout/>
      <c:barChart>
        <c:barDir val="col"/>
        <c:grouping val="clustered"/>
        <c:ser>
          <c:idx val="0"/>
          <c:order val="0"/>
          <c:tx>
            <c:strRef>
              <c:f>'interessi_conti tesoreria'!$C$1</c:f>
              <c:strCache>
                <c:ptCount val="1"/>
                <c:pt idx="0">
                  <c:v>Interessi passivi sui conti di tesoreria</c:v>
                </c:pt>
              </c:strCache>
            </c:strRef>
          </c:tx>
          <c:spPr>
            <a:solidFill>
              <a:schemeClr val="accent1"/>
            </a:solidFill>
            <a:ln>
              <a:noFill/>
            </a:ln>
            <a:effectLst/>
          </c:spPr>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it-IT"/>
              </a:p>
            </c:txPr>
            <c:showVal val="1"/>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'interessi_conti tesoreria'!$A$2:$A$9</c:f>
              <c:numCache>
                <c:formatCode>General</c:formatCode>
                <c:ptCount val="8"/>
                <c:pt idx="0">
                  <c:v>2011</c:v>
                </c:pt>
                <c:pt idx="1">
                  <c:v>2012</c:v>
                </c:pt>
                <c:pt idx="2">
                  <c:v>2013</c:v>
                </c:pt>
                <c:pt idx="3">
                  <c:v>2014</c:v>
                </c:pt>
                <c:pt idx="4">
                  <c:v>2015</c:v>
                </c:pt>
                <c:pt idx="5">
                  <c:v>2016</c:v>
                </c:pt>
                <c:pt idx="6">
                  <c:v>2017</c:v>
                </c:pt>
                <c:pt idx="7">
                  <c:v>2018</c:v>
                </c:pt>
              </c:numCache>
            </c:numRef>
          </c:cat>
          <c:val>
            <c:numRef>
              <c:f>'interessi_conti tesoreria'!$C$2:$C$9</c:f>
              <c:numCache>
                <c:formatCode>#,##0.00</c:formatCode>
                <c:ptCount val="8"/>
                <c:pt idx="0">
                  <c:v>2684.78730722</c:v>
                </c:pt>
                <c:pt idx="1">
                  <c:v>3000</c:v>
                </c:pt>
                <c:pt idx="2">
                  <c:v>5550</c:v>
                </c:pt>
                <c:pt idx="3">
                  <c:v>2919.4315334099997</c:v>
                </c:pt>
                <c:pt idx="4">
                  <c:v>1181.1556219300001</c:v>
                </c:pt>
                <c:pt idx="5">
                  <c:v>1292.42921172</c:v>
                </c:pt>
                <c:pt idx="6">
                  <c:v>2194.7875739899996</c:v>
                </c:pt>
                <c:pt idx="7">
                  <c:v>2593.7326494099998</c:v>
                </c:pt>
              </c:numCache>
            </c:numRef>
          </c:val>
          <c:extLst xmlns:c16r2="http://schemas.microsoft.com/office/drawing/2015/06/chart">
            <c:ext xmlns:c16="http://schemas.microsoft.com/office/drawing/2014/chart" uri="{C3380CC4-5D6E-409C-BE32-E72D297353CC}">
              <c16:uniqueId val="{00000000-3CC2-42B8-9D51-1EE951D1ECB7}"/>
            </c:ext>
          </c:extLst>
        </c:ser>
        <c:gapWidth val="219"/>
        <c:overlap val="-27"/>
        <c:axId val="87302912"/>
        <c:axId val="87304448"/>
      </c:barChart>
      <c:catAx>
        <c:axId val="87302912"/>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7304448"/>
        <c:crosses val="autoZero"/>
        <c:auto val="1"/>
        <c:lblAlgn val="ctr"/>
        <c:lblOffset val="100"/>
      </c:catAx>
      <c:valAx>
        <c:axId val="87304448"/>
        <c:scaling>
          <c:orientation val="minMax"/>
        </c:scaling>
        <c:axPos val="l"/>
        <c:numFmt formatCode="#,##0.00" sourceLinked="1"/>
        <c:maj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7302912"/>
        <c:crosses val="autoZero"/>
        <c:crossBetween val="between"/>
      </c:valAx>
      <c:spPr>
        <a:noFill/>
        <a:ln>
          <a:noFill/>
        </a:ln>
        <a:effectLst/>
      </c:spPr>
    </c:plotArea>
    <c:plotVisOnly val="1"/>
    <c:dispBlanksAs val="gap"/>
  </c:chart>
  <c:spPr>
    <a:noFill/>
    <a:ln w="9525" cap="flat" cmpd="sng" algn="ctr">
      <a:noFill/>
      <a:round/>
    </a:ln>
    <a:effectLst/>
  </c:spPr>
  <c:txPr>
    <a:bodyPr/>
    <a:lstStyle/>
    <a:p>
      <a:pPr>
        <a:defRPr/>
      </a:pPr>
      <a:endParaRPr lang="it-IT"/>
    </a:p>
  </c:tx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9.1656655031523246E-2"/>
          <c:y val="3.1609202554349479E-2"/>
          <c:w val="0.88944300132586518"/>
          <c:h val="0.80115300053240113"/>
        </c:manualLayout>
      </c:layout>
      <c:barChart>
        <c:barDir val="col"/>
        <c:grouping val="stacked"/>
        <c:ser>
          <c:idx val="0"/>
          <c:order val="0"/>
          <c:tx>
            <c:strRef>
              <c:f>accertamenti!$A$2</c:f>
              <c:strCache>
                <c:ptCount val="1"/>
                <c:pt idx="0">
                  <c:v>TITOLO I - ENTRATE TRIBUTARIE</c:v>
                </c:pt>
              </c:strCache>
            </c:strRef>
          </c:tx>
          <c:spPr>
            <a:solidFill>
              <a:schemeClr val="accent1"/>
            </a:solidFill>
            <a:ln>
              <a:noFill/>
            </a:ln>
            <a:effectLst/>
          </c:spPr>
          <c:cat>
            <c:numRef>
              <c:f>accertamenti!$B$1:$Q$1</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accertamenti!$B$2:$Q$2</c:f>
              <c:numCache>
                <c:formatCode>#,##0_ ;\-#,##0\ </c:formatCode>
                <c:ptCount val="16"/>
                <c:pt idx="0">
                  <c:v>367408</c:v>
                </c:pt>
                <c:pt idx="1">
                  <c:v>380062</c:v>
                </c:pt>
                <c:pt idx="2">
                  <c:v>377854</c:v>
                </c:pt>
                <c:pt idx="3">
                  <c:v>429363</c:v>
                </c:pt>
                <c:pt idx="4">
                  <c:v>444168</c:v>
                </c:pt>
                <c:pt idx="5">
                  <c:v>446165</c:v>
                </c:pt>
                <c:pt idx="6">
                  <c:v>439017</c:v>
                </c:pt>
                <c:pt idx="7">
                  <c:v>441614</c:v>
                </c:pt>
                <c:pt idx="8">
                  <c:v>452731.04415486002</c:v>
                </c:pt>
                <c:pt idx="9">
                  <c:v>463768.61960082996</c:v>
                </c:pt>
                <c:pt idx="10">
                  <c:v>464884.40144703002</c:v>
                </c:pt>
                <c:pt idx="11">
                  <c:v>460253.42433411011</c:v>
                </c:pt>
                <c:pt idx="12">
                  <c:v>477177.74918314989</c:v>
                </c:pt>
                <c:pt idx="13">
                  <c:v>488794.68698493013</c:v>
                </c:pt>
                <c:pt idx="14">
                  <c:v>491417.59836878988</c:v>
                </c:pt>
                <c:pt idx="15">
                  <c:v>501300.35181326006</c:v>
                </c:pt>
              </c:numCache>
            </c:numRef>
          </c:val>
          <c:extLst xmlns:c16r2="http://schemas.microsoft.com/office/drawing/2015/06/chart">
            <c:ext xmlns:c16="http://schemas.microsoft.com/office/drawing/2014/chart" uri="{C3380CC4-5D6E-409C-BE32-E72D297353CC}">
              <c16:uniqueId val="{00000000-E51C-4325-82D0-1F306F5719EC}"/>
            </c:ext>
          </c:extLst>
        </c:ser>
        <c:ser>
          <c:idx val="1"/>
          <c:order val="1"/>
          <c:tx>
            <c:strRef>
              <c:f>accertamenti!$A$3</c:f>
              <c:strCache>
                <c:ptCount val="1"/>
                <c:pt idx="0">
                  <c:v>TITOLO II - ENTRATE EXTRA-TRIBUTARIE</c:v>
                </c:pt>
              </c:strCache>
            </c:strRef>
          </c:tx>
          <c:spPr>
            <a:solidFill>
              <a:schemeClr val="accent1">
                <a:lumMod val="60000"/>
                <a:lumOff val="40000"/>
              </a:schemeClr>
            </a:solidFill>
            <a:ln>
              <a:noFill/>
            </a:ln>
            <a:effectLst/>
          </c:spPr>
          <c:cat>
            <c:numRef>
              <c:f>accertamenti!$B$1:$Q$1</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accertamenti!$B$3:$Q$3</c:f>
              <c:numCache>
                <c:formatCode>#,##0_ ;\-#,##0\ </c:formatCode>
                <c:ptCount val="16"/>
                <c:pt idx="0">
                  <c:v>34150</c:v>
                </c:pt>
                <c:pt idx="1">
                  <c:v>35715</c:v>
                </c:pt>
                <c:pt idx="2">
                  <c:v>44105</c:v>
                </c:pt>
                <c:pt idx="3">
                  <c:v>48759</c:v>
                </c:pt>
                <c:pt idx="4">
                  <c:v>49382</c:v>
                </c:pt>
                <c:pt idx="5">
                  <c:v>49400</c:v>
                </c:pt>
                <c:pt idx="6">
                  <c:v>66150</c:v>
                </c:pt>
                <c:pt idx="7">
                  <c:v>61791</c:v>
                </c:pt>
                <c:pt idx="8">
                  <c:v>65697.904500180011</c:v>
                </c:pt>
                <c:pt idx="9">
                  <c:v>74075.721159849956</c:v>
                </c:pt>
                <c:pt idx="10">
                  <c:v>85665.455237900009</c:v>
                </c:pt>
                <c:pt idx="11">
                  <c:v>84387.466814219995</c:v>
                </c:pt>
                <c:pt idx="12">
                  <c:v>83602.841428159998</c:v>
                </c:pt>
                <c:pt idx="13">
                  <c:v>88691.961801919999</c:v>
                </c:pt>
                <c:pt idx="14">
                  <c:v>89081.524705789983</c:v>
                </c:pt>
                <c:pt idx="15">
                  <c:v>88110.760084350055</c:v>
                </c:pt>
              </c:numCache>
            </c:numRef>
          </c:val>
          <c:extLst xmlns:c16r2="http://schemas.microsoft.com/office/drawing/2015/06/chart">
            <c:ext xmlns:c16="http://schemas.microsoft.com/office/drawing/2014/chart" uri="{C3380CC4-5D6E-409C-BE32-E72D297353CC}">
              <c16:uniqueId val="{00000001-E51C-4325-82D0-1F306F5719EC}"/>
            </c:ext>
          </c:extLst>
        </c:ser>
        <c:ser>
          <c:idx val="2"/>
          <c:order val="2"/>
          <c:tx>
            <c:strRef>
              <c:f>accertamenti!$A$4</c:f>
              <c:strCache>
                <c:ptCount val="1"/>
                <c:pt idx="0">
                  <c:v>TITOLO III - ALIENAZIONE, AMMORTAMENTO BENI, RISCOSSIONE CREDITI</c:v>
                </c:pt>
              </c:strCache>
            </c:strRef>
          </c:tx>
          <c:spPr>
            <a:solidFill>
              <a:schemeClr val="accent1">
                <a:lumMod val="40000"/>
                <a:lumOff val="60000"/>
              </a:schemeClr>
            </a:solidFill>
            <a:ln>
              <a:noFill/>
            </a:ln>
            <a:effectLst/>
          </c:spPr>
          <c:cat>
            <c:numRef>
              <c:f>accertamenti!$B$1:$Q$1</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accertamenti!$B$4:$Q$4</c:f>
              <c:numCache>
                <c:formatCode>#,##0_ ;\-#,##0\ </c:formatCode>
                <c:ptCount val="16"/>
                <c:pt idx="0">
                  <c:v>17949</c:v>
                </c:pt>
                <c:pt idx="1">
                  <c:v>10992</c:v>
                </c:pt>
                <c:pt idx="2">
                  <c:v>10075</c:v>
                </c:pt>
                <c:pt idx="3">
                  <c:v>1921</c:v>
                </c:pt>
                <c:pt idx="4">
                  <c:v>6121</c:v>
                </c:pt>
                <c:pt idx="5">
                  <c:v>2182</c:v>
                </c:pt>
                <c:pt idx="6">
                  <c:v>2630</c:v>
                </c:pt>
                <c:pt idx="7">
                  <c:v>1921</c:v>
                </c:pt>
                <c:pt idx="8">
                  <c:v>3313.45080121</c:v>
                </c:pt>
                <c:pt idx="9">
                  <c:v>7946.718515139999</c:v>
                </c:pt>
                <c:pt idx="10">
                  <c:v>3441.9904594700001</c:v>
                </c:pt>
                <c:pt idx="11">
                  <c:v>5545.7410913500007</c:v>
                </c:pt>
                <c:pt idx="12">
                  <c:v>8785.0483029099996</c:v>
                </c:pt>
                <c:pt idx="13">
                  <c:v>3828.3584248699999</c:v>
                </c:pt>
                <c:pt idx="14">
                  <c:v>2475.1070432699994</c:v>
                </c:pt>
                <c:pt idx="15">
                  <c:v>2200.4826411100003</c:v>
                </c:pt>
              </c:numCache>
            </c:numRef>
          </c:val>
          <c:extLst xmlns:c16r2="http://schemas.microsoft.com/office/drawing/2015/06/chart">
            <c:ext xmlns:c16="http://schemas.microsoft.com/office/drawing/2014/chart" uri="{C3380CC4-5D6E-409C-BE32-E72D297353CC}">
              <c16:uniqueId val="{00000002-E51C-4325-82D0-1F306F5719EC}"/>
            </c:ext>
          </c:extLst>
        </c:ser>
        <c:ser>
          <c:idx val="3"/>
          <c:order val="3"/>
          <c:tx>
            <c:strRef>
              <c:f>accertamenti!$A$5</c:f>
              <c:strCache>
                <c:ptCount val="1"/>
                <c:pt idx="0">
                  <c:v>TITOLO IV - ACCENSIONE DI PRESTITI</c:v>
                </c:pt>
              </c:strCache>
            </c:strRef>
          </c:tx>
          <c:spPr>
            <a:solidFill>
              <a:srgbClr val="00B050"/>
            </a:solidFill>
            <a:ln>
              <a:noFill/>
            </a:ln>
            <a:effectLst/>
          </c:spPr>
          <c:cat>
            <c:numRef>
              <c:f>accertamenti!$B$1:$Q$1</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accertamenti!$B$5:$Q$5</c:f>
              <c:numCache>
                <c:formatCode>#,##0_ ;\-#,##0\ </c:formatCode>
                <c:ptCount val="16"/>
                <c:pt idx="0">
                  <c:v>237530</c:v>
                </c:pt>
                <c:pt idx="1">
                  <c:v>209685</c:v>
                </c:pt>
                <c:pt idx="2">
                  <c:v>195380</c:v>
                </c:pt>
                <c:pt idx="3">
                  <c:v>182127</c:v>
                </c:pt>
                <c:pt idx="4">
                  <c:v>182747</c:v>
                </c:pt>
                <c:pt idx="5">
                  <c:v>222489</c:v>
                </c:pt>
                <c:pt idx="6">
                  <c:v>269718</c:v>
                </c:pt>
                <c:pt idx="7">
                  <c:v>272921</c:v>
                </c:pt>
                <c:pt idx="8">
                  <c:v>228422.12886558002</c:v>
                </c:pt>
                <c:pt idx="9">
                  <c:v>239783.64910937002</c:v>
                </c:pt>
                <c:pt idx="10">
                  <c:v>264846.99890536</c:v>
                </c:pt>
                <c:pt idx="11">
                  <c:v>289972.99133674998</c:v>
                </c:pt>
                <c:pt idx="12">
                  <c:v>259542.41691888002</c:v>
                </c:pt>
                <c:pt idx="13">
                  <c:v>264618.20909618004</c:v>
                </c:pt>
                <c:pt idx="14">
                  <c:v>281609.65794128005</c:v>
                </c:pt>
                <c:pt idx="15">
                  <c:v>249065.55928542002</c:v>
                </c:pt>
              </c:numCache>
            </c:numRef>
          </c:val>
          <c:extLst xmlns:c16r2="http://schemas.microsoft.com/office/drawing/2015/06/chart">
            <c:ext xmlns:c16="http://schemas.microsoft.com/office/drawing/2014/chart" uri="{C3380CC4-5D6E-409C-BE32-E72D297353CC}">
              <c16:uniqueId val="{00000003-E51C-4325-82D0-1F306F5719EC}"/>
            </c:ext>
          </c:extLst>
        </c:ser>
        <c:overlap val="100"/>
        <c:axId val="87172224"/>
        <c:axId val="87173760"/>
      </c:barChart>
      <c:catAx>
        <c:axId val="87172224"/>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7173760"/>
        <c:crosses val="autoZero"/>
        <c:auto val="1"/>
        <c:lblAlgn val="ctr"/>
        <c:lblOffset val="100"/>
      </c:catAx>
      <c:valAx>
        <c:axId val="87173760"/>
        <c:scaling>
          <c:orientation val="minMax"/>
          <c:max val="900000"/>
        </c:scaling>
        <c:axPos val="l"/>
        <c:numFmt formatCode="#,##0_ ;\-#,##0\ " sourceLinked="1"/>
        <c:maj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7172224"/>
        <c:crosses val="autoZero"/>
        <c:crossBetween val="between"/>
      </c:valAx>
      <c:spPr>
        <a:noFill/>
        <a:ln>
          <a:noFill/>
        </a:ln>
        <a:effectLst/>
      </c:spPr>
    </c:plotArea>
    <c:legend>
      <c:legendPos val="b"/>
      <c:layout>
        <c:manualLayout>
          <c:xMode val="edge"/>
          <c:yMode val="edge"/>
          <c:x val="1.5946370105798642E-2"/>
          <c:y val="0.89981602403294847"/>
          <c:w val="0.97000622344887455"/>
          <c:h val="8.1360548773768845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a:pPr>
      <a:endParaRPr lang="it-IT"/>
    </a:p>
  </c:tx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9.1656655031523246E-2"/>
          <c:y val="3.1609202554349479E-2"/>
          <c:w val="0.88944300132586518"/>
          <c:h val="0.78259664575826215"/>
        </c:manualLayout>
      </c:layout>
      <c:barChart>
        <c:barDir val="col"/>
        <c:grouping val="stacked"/>
        <c:ser>
          <c:idx val="0"/>
          <c:order val="0"/>
          <c:tx>
            <c:strRef>
              <c:f>incassi!$A$2</c:f>
              <c:strCache>
                <c:ptCount val="1"/>
                <c:pt idx="0">
                  <c:v>TITOLO I - ENTRATE TRIBUTARIE</c:v>
                </c:pt>
              </c:strCache>
            </c:strRef>
          </c:tx>
          <c:spPr>
            <a:solidFill>
              <a:schemeClr val="accent1"/>
            </a:solidFill>
            <a:ln>
              <a:noFill/>
            </a:ln>
            <a:effectLst/>
          </c:spPr>
          <c:cat>
            <c:numRef>
              <c:f>incassi!$B$1:$I$1</c:f>
              <c:numCache>
                <c:formatCode>General</c:formatCode>
                <c:ptCount val="8"/>
                <c:pt idx="0">
                  <c:v>2011</c:v>
                </c:pt>
                <c:pt idx="1">
                  <c:v>2012</c:v>
                </c:pt>
                <c:pt idx="2">
                  <c:v>2013</c:v>
                </c:pt>
                <c:pt idx="3">
                  <c:v>2014</c:v>
                </c:pt>
                <c:pt idx="4">
                  <c:v>2015</c:v>
                </c:pt>
                <c:pt idx="5">
                  <c:v>2016</c:v>
                </c:pt>
                <c:pt idx="6">
                  <c:v>2017</c:v>
                </c:pt>
                <c:pt idx="7">
                  <c:v>2018</c:v>
                </c:pt>
              </c:numCache>
            </c:numRef>
          </c:cat>
          <c:val>
            <c:numRef>
              <c:f>incassi!$B$2:$I$2</c:f>
              <c:numCache>
                <c:formatCode>#,##0_ ;\-#,##0\ </c:formatCode>
                <c:ptCount val="8"/>
                <c:pt idx="0">
                  <c:v>397920.86608245008</c:v>
                </c:pt>
                <c:pt idx="1">
                  <c:v>404223.45117245009</c:v>
                </c:pt>
                <c:pt idx="2">
                  <c:v>405343.11890640989</c:v>
                </c:pt>
                <c:pt idx="3">
                  <c:v>399719.60344530008</c:v>
                </c:pt>
                <c:pt idx="4">
                  <c:v>416797.0576458599</c:v>
                </c:pt>
                <c:pt idx="5">
                  <c:v>430133.79385237</c:v>
                </c:pt>
                <c:pt idx="6">
                  <c:v>436128.67348931992</c:v>
                </c:pt>
                <c:pt idx="7">
                  <c:v>444572.6816395598</c:v>
                </c:pt>
              </c:numCache>
            </c:numRef>
          </c:val>
          <c:extLst xmlns:c16r2="http://schemas.microsoft.com/office/drawing/2015/06/chart">
            <c:ext xmlns:c16="http://schemas.microsoft.com/office/drawing/2014/chart" uri="{C3380CC4-5D6E-409C-BE32-E72D297353CC}">
              <c16:uniqueId val="{00000000-5916-46DF-B8BB-668EF620B5E6}"/>
            </c:ext>
          </c:extLst>
        </c:ser>
        <c:ser>
          <c:idx val="1"/>
          <c:order val="1"/>
          <c:tx>
            <c:strRef>
              <c:f>incassi!$A$3</c:f>
              <c:strCache>
                <c:ptCount val="1"/>
                <c:pt idx="0">
                  <c:v>TITOLO II - ENTRATE EXTRA-TRIBUTARIE</c:v>
                </c:pt>
              </c:strCache>
            </c:strRef>
          </c:tx>
          <c:spPr>
            <a:solidFill>
              <a:schemeClr val="accent1">
                <a:lumMod val="60000"/>
                <a:lumOff val="40000"/>
              </a:schemeClr>
            </a:solidFill>
            <a:ln>
              <a:noFill/>
            </a:ln>
            <a:effectLst/>
          </c:spPr>
          <c:cat>
            <c:numRef>
              <c:f>incassi!$B$1:$I$1</c:f>
              <c:numCache>
                <c:formatCode>General</c:formatCode>
                <c:ptCount val="8"/>
                <c:pt idx="0">
                  <c:v>2011</c:v>
                </c:pt>
                <c:pt idx="1">
                  <c:v>2012</c:v>
                </c:pt>
                <c:pt idx="2">
                  <c:v>2013</c:v>
                </c:pt>
                <c:pt idx="3">
                  <c:v>2014</c:v>
                </c:pt>
                <c:pt idx="4">
                  <c:v>2015</c:v>
                </c:pt>
                <c:pt idx="5">
                  <c:v>2016</c:v>
                </c:pt>
                <c:pt idx="6">
                  <c:v>2017</c:v>
                </c:pt>
                <c:pt idx="7">
                  <c:v>2018</c:v>
                </c:pt>
              </c:numCache>
            </c:numRef>
          </c:cat>
          <c:val>
            <c:numRef>
              <c:f>incassi!$B$3:$I$3</c:f>
              <c:numCache>
                <c:formatCode>#,##0_ ;\-#,##0\ </c:formatCode>
                <c:ptCount val="8"/>
                <c:pt idx="0">
                  <c:v>32084.896434659997</c:v>
                </c:pt>
                <c:pt idx="1">
                  <c:v>35956.15910081</c:v>
                </c:pt>
                <c:pt idx="2">
                  <c:v>49819.798967540009</c:v>
                </c:pt>
                <c:pt idx="3">
                  <c:v>48477.677235210009</c:v>
                </c:pt>
                <c:pt idx="4">
                  <c:v>48665.553133000001</c:v>
                </c:pt>
                <c:pt idx="5">
                  <c:v>56790.650991520029</c:v>
                </c:pt>
                <c:pt idx="6">
                  <c:v>56159.986162640009</c:v>
                </c:pt>
                <c:pt idx="7">
                  <c:v>56824.005678609967</c:v>
                </c:pt>
              </c:numCache>
            </c:numRef>
          </c:val>
          <c:extLst xmlns:c16r2="http://schemas.microsoft.com/office/drawing/2015/06/chart">
            <c:ext xmlns:c16="http://schemas.microsoft.com/office/drawing/2014/chart" uri="{C3380CC4-5D6E-409C-BE32-E72D297353CC}">
              <c16:uniqueId val="{00000001-5916-46DF-B8BB-668EF620B5E6}"/>
            </c:ext>
          </c:extLst>
        </c:ser>
        <c:ser>
          <c:idx val="2"/>
          <c:order val="2"/>
          <c:tx>
            <c:strRef>
              <c:f>incassi!$A$4</c:f>
              <c:strCache>
                <c:ptCount val="1"/>
                <c:pt idx="0">
                  <c:v>TITOLO III - ALIENAZIONE, AMMORTAMENTO BENI, RISCOSSIONE CREDITI</c:v>
                </c:pt>
              </c:strCache>
            </c:strRef>
          </c:tx>
          <c:spPr>
            <a:solidFill>
              <a:schemeClr val="accent1">
                <a:lumMod val="40000"/>
                <a:lumOff val="60000"/>
              </a:schemeClr>
            </a:solidFill>
            <a:ln>
              <a:noFill/>
            </a:ln>
            <a:effectLst/>
          </c:spPr>
          <c:cat>
            <c:numRef>
              <c:f>incassi!$B$1:$I$1</c:f>
              <c:numCache>
                <c:formatCode>General</c:formatCode>
                <c:ptCount val="8"/>
                <c:pt idx="0">
                  <c:v>2011</c:v>
                </c:pt>
                <c:pt idx="1">
                  <c:v>2012</c:v>
                </c:pt>
                <c:pt idx="2">
                  <c:v>2013</c:v>
                </c:pt>
                <c:pt idx="3">
                  <c:v>2014</c:v>
                </c:pt>
                <c:pt idx="4">
                  <c:v>2015</c:v>
                </c:pt>
                <c:pt idx="5">
                  <c:v>2016</c:v>
                </c:pt>
                <c:pt idx="6">
                  <c:v>2017</c:v>
                </c:pt>
                <c:pt idx="7">
                  <c:v>2018</c:v>
                </c:pt>
              </c:numCache>
            </c:numRef>
          </c:cat>
          <c:val>
            <c:numRef>
              <c:f>incassi!$B$4:$I$4</c:f>
              <c:numCache>
                <c:formatCode>#,##0_ ;\-#,##0\ </c:formatCode>
                <c:ptCount val="8"/>
                <c:pt idx="0">
                  <c:v>3235.4597146099995</c:v>
                </c:pt>
                <c:pt idx="1">
                  <c:v>7888.952967199999</c:v>
                </c:pt>
                <c:pt idx="2">
                  <c:v>3353.9618486800005</c:v>
                </c:pt>
                <c:pt idx="3">
                  <c:v>5424.7324851100002</c:v>
                </c:pt>
                <c:pt idx="4">
                  <c:v>8750.7963994699985</c:v>
                </c:pt>
                <c:pt idx="5">
                  <c:v>3756.4009367999993</c:v>
                </c:pt>
                <c:pt idx="6">
                  <c:v>2422.8374314499997</c:v>
                </c:pt>
                <c:pt idx="7">
                  <c:v>2115.1224562699999</c:v>
                </c:pt>
              </c:numCache>
            </c:numRef>
          </c:val>
          <c:extLst xmlns:c16r2="http://schemas.microsoft.com/office/drawing/2015/06/chart">
            <c:ext xmlns:c16="http://schemas.microsoft.com/office/drawing/2014/chart" uri="{C3380CC4-5D6E-409C-BE32-E72D297353CC}">
              <c16:uniqueId val="{00000002-5916-46DF-B8BB-668EF620B5E6}"/>
            </c:ext>
          </c:extLst>
        </c:ser>
        <c:ser>
          <c:idx val="3"/>
          <c:order val="3"/>
          <c:tx>
            <c:strRef>
              <c:f>incassi!$A$5</c:f>
              <c:strCache>
                <c:ptCount val="1"/>
                <c:pt idx="0">
                  <c:v>TITOLO IV - ACCENSIONE DI PRESTITI</c:v>
                </c:pt>
              </c:strCache>
            </c:strRef>
          </c:tx>
          <c:spPr>
            <a:solidFill>
              <a:srgbClr val="00B050"/>
            </a:solidFill>
            <a:ln>
              <a:noFill/>
            </a:ln>
            <a:effectLst/>
          </c:spPr>
          <c:cat>
            <c:numRef>
              <c:f>incassi!$B$1:$I$1</c:f>
              <c:numCache>
                <c:formatCode>General</c:formatCode>
                <c:ptCount val="8"/>
                <c:pt idx="0">
                  <c:v>2011</c:v>
                </c:pt>
                <c:pt idx="1">
                  <c:v>2012</c:v>
                </c:pt>
                <c:pt idx="2">
                  <c:v>2013</c:v>
                </c:pt>
                <c:pt idx="3">
                  <c:v>2014</c:v>
                </c:pt>
                <c:pt idx="4">
                  <c:v>2015</c:v>
                </c:pt>
                <c:pt idx="5">
                  <c:v>2016</c:v>
                </c:pt>
                <c:pt idx="6">
                  <c:v>2017</c:v>
                </c:pt>
                <c:pt idx="7">
                  <c:v>2018</c:v>
                </c:pt>
              </c:numCache>
            </c:numRef>
          </c:cat>
          <c:val>
            <c:numRef>
              <c:f>incassi!$B$5:$I$5</c:f>
              <c:numCache>
                <c:formatCode>#,##0_ ;\-#,##0\ </c:formatCode>
                <c:ptCount val="8"/>
                <c:pt idx="0">
                  <c:v>228422.12886558002</c:v>
                </c:pt>
                <c:pt idx="1">
                  <c:v>239783.64910937002</c:v>
                </c:pt>
                <c:pt idx="2">
                  <c:v>264846.99890536</c:v>
                </c:pt>
                <c:pt idx="3">
                  <c:v>289972.99133674998</c:v>
                </c:pt>
                <c:pt idx="4">
                  <c:v>259542.41691888002</c:v>
                </c:pt>
                <c:pt idx="5">
                  <c:v>264618.20909618004</c:v>
                </c:pt>
                <c:pt idx="6">
                  <c:v>281609.65794128005</c:v>
                </c:pt>
                <c:pt idx="7">
                  <c:v>249065.55928542002</c:v>
                </c:pt>
              </c:numCache>
            </c:numRef>
          </c:val>
          <c:extLst xmlns:c16r2="http://schemas.microsoft.com/office/drawing/2015/06/chart">
            <c:ext xmlns:c16="http://schemas.microsoft.com/office/drawing/2014/chart" uri="{C3380CC4-5D6E-409C-BE32-E72D297353CC}">
              <c16:uniqueId val="{00000003-5916-46DF-B8BB-668EF620B5E6}"/>
            </c:ext>
          </c:extLst>
        </c:ser>
        <c:overlap val="100"/>
        <c:axId val="88746240"/>
        <c:axId val="88760320"/>
      </c:barChart>
      <c:catAx>
        <c:axId val="8874624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8760320"/>
        <c:crosses val="autoZero"/>
        <c:auto val="1"/>
        <c:lblAlgn val="ctr"/>
        <c:lblOffset val="100"/>
      </c:catAx>
      <c:valAx>
        <c:axId val="88760320"/>
        <c:scaling>
          <c:orientation val="minMax"/>
          <c:max val="800000"/>
        </c:scaling>
        <c:axPos val="l"/>
        <c:numFmt formatCode="#,##0_ ;\-#,##0\ " sourceLinked="1"/>
        <c:maj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it-IT"/>
          </a:p>
        </c:txPr>
        <c:crossAx val="88746240"/>
        <c:crosses val="autoZero"/>
        <c:crossBetween val="between"/>
      </c:valAx>
      <c:spPr>
        <a:noFill/>
        <a:ln>
          <a:noFill/>
        </a:ln>
        <a:effectLst/>
      </c:spPr>
    </c:plotArea>
    <c:legend>
      <c:legendPos val="b"/>
      <c:layout>
        <c:manualLayout>
          <c:xMode val="edge"/>
          <c:yMode val="edge"/>
          <c:x val="1.5946370105798642E-2"/>
          <c:y val="0.88255176436278759"/>
          <c:w val="0.98219074687461927"/>
          <c:h val="9.8624851380757134E-2"/>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a:pPr>
      <a:endParaRPr lang="it-IT"/>
    </a:p>
  </c:tx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it-IT"/>
  <c:chart>
    <c:autoTitleDeleted val="1"/>
    <c:plotArea>
      <c:layout>
        <c:manualLayout>
          <c:layoutTarget val="inner"/>
          <c:xMode val="edge"/>
          <c:yMode val="edge"/>
          <c:x val="0.18131637927729188"/>
          <c:y val="2.2436682594162947E-2"/>
          <c:w val="0.79920597574705476"/>
          <c:h val="0.90702223119545955"/>
        </c:manualLayout>
      </c:layout>
      <c:barChart>
        <c:barDir val="col"/>
        <c:grouping val="stacked"/>
        <c:ser>
          <c:idx val="1"/>
          <c:order val="0"/>
          <c:tx>
            <c:strRef>
              <c:f>Residui_attivi!$G$1</c:f>
              <c:strCache>
                <c:ptCount val="1"/>
                <c:pt idx="0">
                  <c:v>Residui Competenza</c:v>
                </c:pt>
              </c:strCache>
            </c:strRef>
          </c:tx>
          <c:spPr>
            <a:solidFill>
              <a:schemeClr val="accent1">
                <a:lumMod val="75000"/>
              </a:schemeClr>
            </a:solidFill>
            <a:ln>
              <a:noFill/>
            </a:ln>
            <a:effectLst/>
          </c:spPr>
          <c:cat>
            <c:numRef>
              <c:f>Residui_attivi!$A$2:$A$20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Residui_attivi!$G$2:$G$20</c:f>
              <c:numCache>
                <c:formatCode>#,##0_ ;\-#,##0\ </c:formatCode>
                <c:ptCount val="19"/>
                <c:pt idx="0">
                  <c:v>34622000000</c:v>
                </c:pt>
                <c:pt idx="1">
                  <c:v>49078000000</c:v>
                </c:pt>
                <c:pt idx="2">
                  <c:v>34859000000</c:v>
                </c:pt>
                <c:pt idx="3">
                  <c:v>41541000000</c:v>
                </c:pt>
                <c:pt idx="4">
                  <c:v>35336000000</c:v>
                </c:pt>
                <c:pt idx="5">
                  <c:v>42585000000</c:v>
                </c:pt>
                <c:pt idx="6">
                  <c:v>64493000000</c:v>
                </c:pt>
                <c:pt idx="7">
                  <c:v>63839000000</c:v>
                </c:pt>
                <c:pt idx="8">
                  <c:v>59774000000</c:v>
                </c:pt>
                <c:pt idx="9">
                  <c:v>71339000000</c:v>
                </c:pt>
                <c:pt idx="10">
                  <c:v>79027000000</c:v>
                </c:pt>
                <c:pt idx="11">
                  <c:v>88501177224.529968</c:v>
                </c:pt>
                <c:pt idx="12">
                  <c:v>97722496035.360001</c:v>
                </c:pt>
                <c:pt idx="13">
                  <c:v>95474967421.769943</c:v>
                </c:pt>
                <c:pt idx="14">
                  <c:v>96564619074.059952</c:v>
                </c:pt>
                <c:pt idx="15">
                  <c:v>95352231735.889923</c:v>
                </c:pt>
                <c:pt idx="16">
                  <c:v>90634161431.03009</c:v>
                </c:pt>
                <c:pt idx="17">
                  <c:v>88262733034.439972</c:v>
                </c:pt>
                <c:pt idx="18">
                  <c:v>88099784764.279938</c:v>
                </c:pt>
              </c:numCache>
            </c:numRef>
          </c:val>
          <c:extLst xmlns:c16r2="http://schemas.microsoft.com/office/drawing/2015/06/chart">
            <c:ext xmlns:c16="http://schemas.microsoft.com/office/drawing/2014/chart" uri="{C3380CC4-5D6E-409C-BE32-E72D297353CC}">
              <c16:uniqueId val="{00000001-ADAD-444C-AE77-2F8DA2163D6B}"/>
            </c:ext>
          </c:extLst>
        </c:ser>
        <c:ser>
          <c:idx val="0"/>
          <c:order val="1"/>
          <c:tx>
            <c:strRef>
              <c:f>Residui_attivi!$F$1</c:f>
              <c:strCache>
                <c:ptCount val="1"/>
                <c:pt idx="0">
                  <c:v>Rimasti da riscuotere/versare</c:v>
                </c:pt>
              </c:strCache>
            </c:strRef>
          </c:tx>
          <c:spPr>
            <a:solidFill>
              <a:schemeClr val="accent1">
                <a:lumMod val="60000"/>
                <a:lumOff val="40000"/>
              </a:schemeClr>
            </a:solidFill>
            <a:ln>
              <a:noFill/>
            </a:ln>
            <a:effectLst/>
          </c:spPr>
          <c:cat>
            <c:numRef>
              <c:f>Residui_attivi!$A$2:$A$20</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Residui_attivi!$F$2:$F$20</c:f>
              <c:numCache>
                <c:formatCode>#,##0_ ;\-#,##0\ </c:formatCode>
                <c:ptCount val="19"/>
                <c:pt idx="0">
                  <c:v>78241000000</c:v>
                </c:pt>
                <c:pt idx="1">
                  <c:v>77645000000</c:v>
                </c:pt>
                <c:pt idx="2">
                  <c:v>82558000000</c:v>
                </c:pt>
                <c:pt idx="3">
                  <c:v>97010000000</c:v>
                </c:pt>
                <c:pt idx="4">
                  <c:v>81520000000</c:v>
                </c:pt>
                <c:pt idx="5">
                  <c:v>108663000000</c:v>
                </c:pt>
                <c:pt idx="6">
                  <c:v>69956000000</c:v>
                </c:pt>
                <c:pt idx="7">
                  <c:v>80040000000</c:v>
                </c:pt>
                <c:pt idx="8">
                  <c:v>104078000000</c:v>
                </c:pt>
                <c:pt idx="9">
                  <c:v>123212000000</c:v>
                </c:pt>
                <c:pt idx="10">
                  <c:v>150763000000</c:v>
                </c:pt>
                <c:pt idx="11">
                  <c:v>126705683786.91997</c:v>
                </c:pt>
                <c:pt idx="12">
                  <c:v>145555133496.39981</c:v>
                </c:pt>
                <c:pt idx="13">
                  <c:v>165648754557.96988</c:v>
                </c:pt>
                <c:pt idx="14">
                  <c:v>112561805601.2001</c:v>
                </c:pt>
                <c:pt idx="15">
                  <c:v>112907310816.48978</c:v>
                </c:pt>
                <c:pt idx="16">
                  <c:v>121603863303.75998</c:v>
                </c:pt>
                <c:pt idx="17">
                  <c:v>115813040456.61996</c:v>
                </c:pt>
                <c:pt idx="18">
                  <c:v>115839933547.99997</c:v>
                </c:pt>
              </c:numCache>
            </c:numRef>
          </c:val>
          <c:extLst xmlns:c16r2="http://schemas.microsoft.com/office/drawing/2015/06/chart">
            <c:ext xmlns:c16="http://schemas.microsoft.com/office/drawing/2014/chart" uri="{C3380CC4-5D6E-409C-BE32-E72D297353CC}">
              <c16:uniqueId val="{00000000-ADAD-444C-AE77-2F8DA2163D6B}"/>
            </c:ext>
          </c:extLst>
        </c:ser>
        <c:overlap val="100"/>
        <c:axId val="89146496"/>
        <c:axId val="89148032"/>
      </c:barChart>
      <c:catAx>
        <c:axId val="8914649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it-IT"/>
          </a:p>
        </c:txPr>
        <c:crossAx val="89148032"/>
        <c:crosses val="autoZero"/>
        <c:auto val="1"/>
        <c:lblAlgn val="ctr"/>
        <c:lblOffset val="100"/>
      </c:catAx>
      <c:valAx>
        <c:axId val="89148032"/>
        <c:scaling>
          <c:orientation val="minMax"/>
          <c:max val="265000000000"/>
          <c:min val="0"/>
        </c:scaling>
        <c:axPos val="l"/>
        <c:majorGridlines>
          <c:spPr>
            <a:ln w="9525" cap="flat" cmpd="sng" algn="ctr">
              <a:solidFill>
                <a:schemeClr val="tx1">
                  <a:lumMod val="15000"/>
                  <a:lumOff val="85000"/>
                </a:schemeClr>
              </a:solidFill>
              <a:round/>
            </a:ln>
            <a:effectLst/>
          </c:spPr>
        </c:majorGridlines>
        <c:numFmt formatCode="#,##0_ ;\-#,##0\ " sourceLinked="1"/>
        <c:maj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crossAx val="89146496"/>
        <c:crosses val="autoZero"/>
        <c:crossBetween val="between"/>
      </c:valAx>
      <c:spPr>
        <a:noFill/>
        <a:ln>
          <a:noFill/>
        </a:ln>
        <a:effectLst/>
      </c:spPr>
    </c:plotArea>
    <c:legend>
      <c:legendPos val="b"/>
      <c:layout>
        <c:manualLayout>
          <c:xMode val="edge"/>
          <c:yMode val="edge"/>
          <c:x val="0.2132655728790874"/>
          <c:y val="7.4776434195725772E-2"/>
          <c:w val="0.29015765459596427"/>
          <c:h val="0.14546166104236999"/>
        </c:manualLayout>
      </c:layout>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it-IT"/>
        </a:p>
      </c:txPr>
    </c:legend>
    <c:plotVisOnly val="1"/>
    <c:dispBlanksAs val="gap"/>
  </c:chart>
  <c:spPr>
    <a:noFill/>
    <a:ln w="9525" cap="flat" cmpd="sng" algn="ctr">
      <a:noFill/>
      <a:round/>
    </a:ln>
    <a:effectLst/>
  </c:spPr>
  <c:txPr>
    <a:bodyPr/>
    <a:lstStyle/>
    <a:p>
      <a:pPr>
        <a:defRPr/>
      </a:pPr>
      <a:endParaRPr lang="it-IT"/>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123825</xdr:colOff>
      <xdr:row>22</xdr:row>
      <xdr:rowOff>85725</xdr:rowOff>
    </xdr:from>
    <xdr:to>
      <xdr:col>13</xdr:col>
      <xdr:colOff>600075</xdr:colOff>
      <xdr:row>45</xdr:row>
      <xdr:rowOff>123824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17</xdr:row>
      <xdr:rowOff>66673</xdr:rowOff>
    </xdr:from>
    <xdr:to>
      <xdr:col>5</xdr:col>
      <xdr:colOff>742950</xdr:colOff>
      <xdr:row>38</xdr:row>
      <xdr:rowOff>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233361</xdr:colOff>
      <xdr:row>16</xdr:row>
      <xdr:rowOff>95249</xdr:rowOff>
    </xdr:from>
    <xdr:to>
      <xdr:col>17</xdr:col>
      <xdr:colOff>571500</xdr:colOff>
      <xdr:row>43</xdr:row>
      <xdr:rowOff>47625</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314324</xdr:colOff>
      <xdr:row>1</xdr:row>
      <xdr:rowOff>152400</xdr:rowOff>
    </xdr:from>
    <xdr:to>
      <xdr:col>18</xdr:col>
      <xdr:colOff>238125</xdr:colOff>
      <xdr:row>20</xdr:row>
      <xdr:rowOff>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247649</xdr:colOff>
      <xdr:row>0</xdr:row>
      <xdr:rowOff>190499</xdr:rowOff>
    </xdr:from>
    <xdr:to>
      <xdr:col>16</xdr:col>
      <xdr:colOff>190500</xdr:colOff>
      <xdr:row>18</xdr:row>
      <xdr:rowOff>47624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xdr:colOff>
      <xdr:row>14</xdr:row>
      <xdr:rowOff>104775</xdr:rowOff>
    </xdr:from>
    <xdr:to>
      <xdr:col>11</xdr:col>
      <xdr:colOff>414655</xdr:colOff>
      <xdr:row>27</xdr:row>
      <xdr:rowOff>113188</xdr:rowOff>
    </xdr:to>
    <xdr:pic>
      <xdr:nvPicPr>
        <xdr:cNvPr id="2" name="Immagine 1"/>
        <xdr:cNvPicPr/>
      </xdr:nvPicPr>
      <xdr:blipFill>
        <a:blip xmlns:r="http://schemas.openxmlformats.org/officeDocument/2006/relationships" r:embed="rId1" cstate="print">
          <a:extLst>
            <a:ext uri="{28A0092B-C50C-407E-A947-70E740481C1C}">
              <a14:useLocalDpi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rcRect/>
        <a:stretch>
          <a:fillRect/>
        </a:stretch>
      </xdr:blipFill>
      <xdr:spPr bwMode="auto">
        <a:xfrm>
          <a:off x="1933575" y="2581275"/>
          <a:ext cx="6120130" cy="248491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123825</xdr:colOff>
      <xdr:row>25</xdr:row>
      <xdr:rowOff>85725</xdr:rowOff>
    </xdr:from>
    <xdr:to>
      <xdr:col>13</xdr:col>
      <xdr:colOff>600075</xdr:colOff>
      <xdr:row>48</xdr:row>
      <xdr:rowOff>123824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3438524</xdr:colOff>
      <xdr:row>13</xdr:row>
      <xdr:rowOff>180975</xdr:rowOff>
    </xdr:from>
    <xdr:to>
      <xdr:col>12</xdr:col>
      <xdr:colOff>438150</xdr:colOff>
      <xdr:row>37</xdr:row>
      <xdr:rowOff>66675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257174</xdr:colOff>
      <xdr:row>3</xdr:row>
      <xdr:rowOff>57150</xdr:rowOff>
    </xdr:from>
    <xdr:to>
      <xdr:col>23</xdr:col>
      <xdr:colOff>114299</xdr:colOff>
      <xdr:row>26</xdr:row>
      <xdr:rowOff>133350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s://finanzalocale.interno.gov.it/apps/floc.php/in/cod/33" TargetMode="External"/><Relationship Id="rId2" Type="http://schemas.openxmlformats.org/officeDocument/2006/relationships/hyperlink" Target="https://temi.camera.it/leg17/post/app_la_composizione_dei_finanziamenti_del_fabbisogno_sanitario_nazionale" TargetMode="External"/><Relationship Id="rId1" Type="http://schemas.openxmlformats.org/officeDocument/2006/relationships/hyperlink" Target="https://www.inps.it/nuovoportaleinps/default.aspx?itemdir=46842" TargetMode="External"/><Relationship Id="rId5" Type="http://schemas.openxmlformats.org/officeDocument/2006/relationships/printerSettings" Target="../printerSettings/printerSettings6.bin"/><Relationship Id="rId4" Type="http://schemas.openxmlformats.org/officeDocument/2006/relationships/hyperlink" Target="https://temi.camera.it/leg17/temi/il_trasporto_pubblico_locale"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hyperlink" Target="https://temi.camera.it/leg17/post/app_la_composizione_dei_finanziamenti_del_fabbisogno_sanitario_nazionale" TargetMode="External"/><Relationship Id="rId2" Type="http://schemas.openxmlformats.org/officeDocument/2006/relationships/hyperlink" Target="https://www.inps.it/nuovoportaleinps/default.aspx?itemdir=46842" TargetMode="External"/><Relationship Id="rId1" Type="http://schemas.openxmlformats.org/officeDocument/2006/relationships/hyperlink" Target="http://www.spettacolodalvivo.beniculturali.it/index.php/contributi-extra-fus/934-fondo-nazionale-per-la-rievocazione-storica" TargetMode="External"/><Relationship Id="rId5" Type="http://schemas.openxmlformats.org/officeDocument/2006/relationships/hyperlink" Target="https://temi.camera.it/leg17/temi/il_trasporto_pubblico_locale" TargetMode="External"/><Relationship Id="rId4" Type="http://schemas.openxmlformats.org/officeDocument/2006/relationships/hyperlink" Target="https://finanzalocale.interno.gov.it/apps/floc.php/in/cod/33" TargetMode="External"/></Relationships>
</file>

<file path=xl/worksheets/sheet1.xml><?xml version="1.0" encoding="utf-8"?>
<worksheet xmlns="http://schemas.openxmlformats.org/spreadsheetml/2006/main" xmlns:r="http://schemas.openxmlformats.org/officeDocument/2006/relationships">
  <dimension ref="A1:L297"/>
  <sheetViews>
    <sheetView showGridLines="0" workbookViewId="0">
      <pane xSplit="1" ySplit="2" topLeftCell="F15" activePane="bottomRight" state="frozen"/>
      <selection pane="topRight" activeCell="B1" sqref="B1"/>
      <selection pane="bottomLeft" activeCell="A3" sqref="A3"/>
      <selection pane="bottomRight" activeCell="L24" sqref="L24"/>
    </sheetView>
  </sheetViews>
  <sheetFormatPr defaultRowHeight="15"/>
  <cols>
    <col min="1" max="1" width="88.7109375" bestFit="1" customWidth="1"/>
    <col min="2" max="2" width="19.28515625" bestFit="1" customWidth="1"/>
    <col min="3" max="4" width="15.28515625" bestFit="1" customWidth="1"/>
    <col min="5" max="5" width="14.28515625" bestFit="1" customWidth="1"/>
    <col min="7" max="7" width="11" customWidth="1"/>
    <col min="8" max="8" width="8.28515625" bestFit="1" customWidth="1"/>
    <col min="9" max="9" width="15.28515625" bestFit="1" customWidth="1"/>
    <col min="10" max="10" width="15" bestFit="1" customWidth="1"/>
    <col min="11" max="11" width="15.28515625" bestFit="1" customWidth="1"/>
    <col min="12" max="12" width="14.28515625" bestFit="1" customWidth="1"/>
  </cols>
  <sheetData>
    <row r="1" spans="1:12">
      <c r="B1" s="119">
        <v>2018</v>
      </c>
      <c r="C1" s="119"/>
      <c r="D1" s="119"/>
      <c r="E1" s="119"/>
    </row>
    <row r="2" spans="1:12" ht="30">
      <c r="B2" s="1" t="s">
        <v>0</v>
      </c>
      <c r="C2" s="1" t="s">
        <v>68</v>
      </c>
      <c r="D2" s="1" t="s">
        <v>69</v>
      </c>
      <c r="E2" s="1" t="s">
        <v>3</v>
      </c>
      <c r="F2" s="2" t="s">
        <v>70</v>
      </c>
      <c r="G2" s="2" t="s">
        <v>71</v>
      </c>
      <c r="H2" s="2" t="s">
        <v>837</v>
      </c>
      <c r="I2" s="2" t="s">
        <v>921</v>
      </c>
      <c r="J2" s="2" t="s">
        <v>922</v>
      </c>
      <c r="K2" s="2" t="s">
        <v>61</v>
      </c>
      <c r="L2" s="2" t="s">
        <v>927</v>
      </c>
    </row>
    <row r="3" spans="1:12">
      <c r="A3" s="3" t="s">
        <v>65</v>
      </c>
      <c r="B3" s="4">
        <v>576117563334.53992</v>
      </c>
      <c r="C3" s="4">
        <v>561969187069.5802</v>
      </c>
      <c r="D3" s="4">
        <v>516748911358.39026</v>
      </c>
      <c r="E3" s="4">
        <v>45220275711.190018</v>
      </c>
      <c r="F3" s="5">
        <f>C3/B3*100</f>
        <v>97.54418591527228</v>
      </c>
      <c r="G3" s="5">
        <f>D3/C3*100</f>
        <v>91.953246414275199</v>
      </c>
      <c r="H3" s="35">
        <f>C3/C30*100-100</f>
        <v>2.3828666982000897</v>
      </c>
    </row>
    <row r="4" spans="1:12">
      <c r="A4" s="6" t="s">
        <v>72</v>
      </c>
      <c r="B4" s="7">
        <v>95326025541.779999</v>
      </c>
      <c r="C4" s="7">
        <v>94291198183.600266</v>
      </c>
      <c r="D4" s="7">
        <v>93283281647.500107</v>
      </c>
      <c r="E4" s="7">
        <v>1007916536.0999993</v>
      </c>
      <c r="F4" s="8">
        <f t="shared" ref="F4:F16" si="0">C4/B4*100</f>
        <v>98.914433542887835</v>
      </c>
      <c r="G4" s="8">
        <f t="shared" ref="G4:G16" si="1">D4/C4*100</f>
        <v>98.931059785519338</v>
      </c>
      <c r="H4" s="35">
        <f t="shared" ref="H4:H27" si="2">C4/C31*100-100</f>
        <v>3.202479157675171</v>
      </c>
    </row>
    <row r="5" spans="1:12">
      <c r="A5" s="6" t="s">
        <v>73</v>
      </c>
      <c r="B5" s="7">
        <v>14921745602.17</v>
      </c>
      <c r="C5" s="7">
        <v>14227695090.599979</v>
      </c>
      <c r="D5" s="7">
        <v>10908201625.219997</v>
      </c>
      <c r="E5" s="7">
        <v>3319493465.380003</v>
      </c>
      <c r="F5" s="8">
        <f t="shared" si="0"/>
        <v>95.348731106439132</v>
      </c>
      <c r="G5" s="8">
        <f t="shared" si="1"/>
        <v>76.668789679270532</v>
      </c>
      <c r="H5" s="35">
        <f t="shared" si="2"/>
        <v>6.4476756232070045</v>
      </c>
    </row>
    <row r="6" spans="1:12">
      <c r="A6" s="6" t="s">
        <v>74</v>
      </c>
      <c r="B6" s="7">
        <v>5266054152.7200003</v>
      </c>
      <c r="C6" s="7">
        <v>5184749753.8200006</v>
      </c>
      <c r="D6" s="7">
        <v>5173221768.3699999</v>
      </c>
      <c r="E6" s="7">
        <v>11527985.450000003</v>
      </c>
      <c r="F6" s="8">
        <f t="shared" si="0"/>
        <v>98.456066030805928</v>
      </c>
      <c r="G6" s="8">
        <f t="shared" si="1"/>
        <v>99.77765589474194</v>
      </c>
      <c r="H6" s="35">
        <f t="shared" si="2"/>
        <v>4.7298268411846607</v>
      </c>
    </row>
    <row r="7" spans="1:12">
      <c r="A7" s="6" t="s">
        <v>75</v>
      </c>
      <c r="B7" s="7">
        <v>264421794869.85001</v>
      </c>
      <c r="C7" s="7">
        <v>264040942288.38998</v>
      </c>
      <c r="D7" s="7">
        <v>229984370870.37009</v>
      </c>
      <c r="E7" s="7">
        <v>34056571418.02002</v>
      </c>
      <c r="F7" s="8">
        <f t="shared" si="0"/>
        <v>99.855967779945104</v>
      </c>
      <c r="G7" s="8">
        <f t="shared" si="1"/>
        <v>87.101783866222263</v>
      </c>
      <c r="H7" s="35">
        <f t="shared" si="2"/>
        <v>0.31362104525993573</v>
      </c>
      <c r="I7" s="56"/>
    </row>
    <row r="8" spans="1:12">
      <c r="A8" s="6" t="s">
        <v>76</v>
      </c>
      <c r="B8" s="7">
        <v>18094843232.040001</v>
      </c>
      <c r="C8" s="7">
        <v>17901108334.590004</v>
      </c>
      <c r="D8" s="7">
        <v>16399147240.26</v>
      </c>
      <c r="E8" s="7">
        <v>1501961094.3299999</v>
      </c>
      <c r="F8" s="8">
        <f t="shared" si="0"/>
        <v>98.929336413885267</v>
      </c>
      <c r="G8" s="8">
        <f t="shared" si="1"/>
        <v>91.609675410835933</v>
      </c>
      <c r="H8" s="35">
        <f t="shared" si="2"/>
        <v>17.676837389116386</v>
      </c>
      <c r="J8" s="57"/>
    </row>
    <row r="9" spans="1:12">
      <c r="A9" s="6" t="s">
        <v>77</v>
      </c>
      <c r="B9" s="7">
        <v>8739140728</v>
      </c>
      <c r="C9" s="7">
        <v>8568287102.829998</v>
      </c>
      <c r="D9" s="7">
        <v>7800754102.3400002</v>
      </c>
      <c r="E9" s="7">
        <v>767533000.49000013</v>
      </c>
      <c r="F9" s="8">
        <f t="shared" si="0"/>
        <v>98.044960820660648</v>
      </c>
      <c r="G9" s="8">
        <f t="shared" si="1"/>
        <v>91.042165239345323</v>
      </c>
      <c r="H9" s="35">
        <f t="shared" si="2"/>
        <v>22.844279710572508</v>
      </c>
      <c r="J9" s="57"/>
    </row>
    <row r="10" spans="1:12">
      <c r="A10" s="6" t="s">
        <v>78</v>
      </c>
      <c r="B10" s="7">
        <v>1740270283.3900001</v>
      </c>
      <c r="C10" s="7">
        <v>1617890070.4700005</v>
      </c>
      <c r="D10" s="7">
        <v>1563548469.8800001</v>
      </c>
      <c r="E10" s="7">
        <v>54341600.589999996</v>
      </c>
      <c r="F10" s="8">
        <f t="shared" si="0"/>
        <v>92.967746786918283</v>
      </c>
      <c r="G10" s="8">
        <f t="shared" si="1"/>
        <v>96.641205630601718</v>
      </c>
      <c r="H10" s="35">
        <f t="shared" si="2"/>
        <v>-3.1296340942075176</v>
      </c>
      <c r="J10" s="57"/>
    </row>
    <row r="11" spans="1:12">
      <c r="A11" s="6" t="s">
        <v>79</v>
      </c>
      <c r="B11" s="7">
        <v>16950000000</v>
      </c>
      <c r="C11" s="7">
        <v>16242893294.77</v>
      </c>
      <c r="D11" s="7">
        <v>16242893294.77</v>
      </c>
      <c r="E11" s="7">
        <v>0</v>
      </c>
      <c r="F11" s="8">
        <f t="shared" si="0"/>
        <v>95.828279025191748</v>
      </c>
      <c r="G11" s="8">
        <f t="shared" si="1"/>
        <v>100</v>
      </c>
      <c r="H11" s="35">
        <f t="shared" si="2"/>
        <v>6.5079166285022154</v>
      </c>
      <c r="J11" s="57"/>
    </row>
    <row r="12" spans="1:12">
      <c r="A12" s="6" t="s">
        <v>80</v>
      </c>
      <c r="B12" s="7">
        <v>75350623561.800003</v>
      </c>
      <c r="C12" s="7">
        <v>69184888925.839996</v>
      </c>
      <c r="D12" s="7">
        <v>68996321970.789978</v>
      </c>
      <c r="E12" s="7">
        <v>188566955.04999998</v>
      </c>
      <c r="F12" s="8">
        <f t="shared" si="0"/>
        <v>91.817274569860615</v>
      </c>
      <c r="G12" s="8">
        <f t="shared" si="1"/>
        <v>99.727444882867204</v>
      </c>
      <c r="H12" s="35">
        <f t="shared" si="2"/>
        <v>-1.9765316750785189</v>
      </c>
      <c r="J12" s="57"/>
    </row>
    <row r="13" spans="1:12">
      <c r="A13" s="6" t="s">
        <v>81</v>
      </c>
      <c r="B13" s="7">
        <v>71592667852.460007</v>
      </c>
      <c r="C13" s="7">
        <v>68828135155.589996</v>
      </c>
      <c r="D13" s="7">
        <v>65549045653.059982</v>
      </c>
      <c r="E13" s="7">
        <v>3279089502.5300012</v>
      </c>
      <c r="F13" s="8">
        <f t="shared" si="0"/>
        <v>96.138525382840555</v>
      </c>
      <c r="G13" s="8">
        <f t="shared" si="1"/>
        <v>95.235829802569199</v>
      </c>
      <c r="H13" s="35">
        <f t="shared" si="2"/>
        <v>7.3002298456124493</v>
      </c>
      <c r="J13" s="57"/>
    </row>
    <row r="14" spans="1:12">
      <c r="A14" s="6" t="s">
        <v>82</v>
      </c>
      <c r="B14" s="7">
        <v>1105005000</v>
      </c>
      <c r="C14" s="7">
        <v>381000000</v>
      </c>
      <c r="D14" s="7">
        <v>381000000</v>
      </c>
      <c r="E14" s="7">
        <v>0</v>
      </c>
      <c r="F14" s="8">
        <f t="shared" si="0"/>
        <v>34.479481993294151</v>
      </c>
      <c r="G14" s="8">
        <f t="shared" si="1"/>
        <v>100</v>
      </c>
      <c r="H14" s="35">
        <f t="shared" si="2"/>
        <v>-1.650351247252047</v>
      </c>
      <c r="J14" s="57"/>
    </row>
    <row r="15" spans="1:12">
      <c r="A15" s="6" t="s">
        <v>83</v>
      </c>
      <c r="B15" s="7">
        <v>2609392510.3299999</v>
      </c>
      <c r="C15" s="7">
        <v>1500398869.0799994</v>
      </c>
      <c r="D15" s="7">
        <v>467124715.82999992</v>
      </c>
      <c r="E15" s="7">
        <v>1033274153.2500001</v>
      </c>
      <c r="F15" s="8">
        <f t="shared" si="0"/>
        <v>57.499930084885918</v>
      </c>
      <c r="G15" s="8">
        <f t="shared" si="1"/>
        <v>31.133368963176245</v>
      </c>
      <c r="H15" s="35">
        <f t="shared" si="2"/>
        <v>-15.34715206244843</v>
      </c>
    </row>
    <row r="16" spans="1:12">
      <c r="A16" s="3" t="s">
        <v>66</v>
      </c>
      <c r="B16" s="4">
        <v>52234491595.459999</v>
      </c>
      <c r="C16" s="4">
        <v>49628078957.879997</v>
      </c>
      <c r="D16" s="4">
        <v>26963844620.549999</v>
      </c>
      <c r="E16" s="4">
        <v>22664234337.330006</v>
      </c>
      <c r="F16" s="5">
        <f t="shared" si="0"/>
        <v>95.010169414941643</v>
      </c>
      <c r="G16" s="5">
        <f t="shared" si="1"/>
        <v>54.331832274697902</v>
      </c>
      <c r="H16" s="35">
        <f t="shared" si="2"/>
        <v>-21.450402842768327</v>
      </c>
    </row>
    <row r="17" spans="1:12">
      <c r="A17" s="6" t="s">
        <v>84</v>
      </c>
      <c r="B17" s="7">
        <v>6372775216.4899988</v>
      </c>
      <c r="C17" s="7">
        <v>5955598400.4999981</v>
      </c>
      <c r="D17" s="7">
        <v>2679400563.1100011</v>
      </c>
      <c r="E17" s="7">
        <v>3276197837.3899984</v>
      </c>
      <c r="F17" s="8">
        <f t="shared" ref="F17:G20" si="3">C17/B17*100</f>
        <v>93.453765403328106</v>
      </c>
      <c r="G17" s="8">
        <f t="shared" si="3"/>
        <v>44.989611167956753</v>
      </c>
      <c r="H17" s="35">
        <f t="shared" si="2"/>
        <v>20.941275160926565</v>
      </c>
      <c r="I17" s="35"/>
    </row>
    <row r="18" spans="1:12">
      <c r="A18" s="6" t="s">
        <v>85</v>
      </c>
      <c r="B18" s="7">
        <v>22944073811</v>
      </c>
      <c r="C18" s="7">
        <v>22781056462.179996</v>
      </c>
      <c r="D18" s="7">
        <v>10020425575.509996</v>
      </c>
      <c r="E18" s="7">
        <v>12760630886.670002</v>
      </c>
      <c r="F18" s="8">
        <f t="shared" si="3"/>
        <v>99.289501288381274</v>
      </c>
      <c r="G18" s="8">
        <f t="shared" si="3"/>
        <v>43.985780870810011</v>
      </c>
      <c r="H18" s="35">
        <f t="shared" si="2"/>
        <v>12.787938441331107</v>
      </c>
    </row>
    <row r="19" spans="1:12">
      <c r="A19" s="6" t="s">
        <v>86</v>
      </c>
      <c r="B19" s="7">
        <v>15126390222.969999</v>
      </c>
      <c r="C19" s="7">
        <v>13781463217.810009</v>
      </c>
      <c r="D19" s="7">
        <v>9572066036.2700024</v>
      </c>
      <c r="E19" s="7">
        <v>4209397181.5400009</v>
      </c>
      <c r="F19" s="8">
        <f t="shared" si="3"/>
        <v>91.108737872452423</v>
      </c>
      <c r="G19" s="8">
        <f t="shared" si="3"/>
        <v>69.456093921143776</v>
      </c>
      <c r="H19" s="35">
        <f t="shared" si="2"/>
        <v>26.729130331043805</v>
      </c>
    </row>
    <row r="20" spans="1:12">
      <c r="A20" s="6" t="s">
        <v>87</v>
      </c>
      <c r="B20" s="7">
        <v>85027655</v>
      </c>
      <c r="C20" s="7">
        <v>79244811.710000008</v>
      </c>
      <c r="D20" s="7">
        <v>76100131.879999995</v>
      </c>
      <c r="E20" s="7">
        <v>3144679.83</v>
      </c>
      <c r="F20" s="8">
        <f t="shared" si="3"/>
        <v>93.198867721331382</v>
      </c>
      <c r="G20" s="8">
        <f t="shared" si="3"/>
        <v>96.031689946455913</v>
      </c>
      <c r="H20" s="35">
        <f t="shared" si="2"/>
        <v>-23.503375979630832</v>
      </c>
    </row>
    <row r="21" spans="1:12">
      <c r="A21" s="6" t="s">
        <v>88</v>
      </c>
      <c r="B21" s="7">
        <v>555334923</v>
      </c>
      <c r="C21" s="7">
        <v>535995717.94999999</v>
      </c>
      <c r="D21" s="7">
        <v>315134385.68000001</v>
      </c>
      <c r="E21" s="7">
        <v>220861332.27000001</v>
      </c>
      <c r="F21" s="8">
        <f t="shared" ref="F21:F27" si="4">C21/B21*100</f>
        <v>96.517560079685467</v>
      </c>
      <c r="G21" s="8">
        <f t="shared" ref="G21:G27" si="5">D21/C21*100</f>
        <v>58.794198372569298</v>
      </c>
      <c r="H21" s="35">
        <f t="shared" si="2"/>
        <v>-4.3569295429268067</v>
      </c>
    </row>
    <row r="22" spans="1:12">
      <c r="A22" s="6" t="s">
        <v>89</v>
      </c>
      <c r="B22" s="7">
        <v>3800594260</v>
      </c>
      <c r="C22" s="7">
        <v>3157640746.27</v>
      </c>
      <c r="D22" s="7">
        <v>1298730119.6399999</v>
      </c>
      <c r="E22" s="7">
        <v>1858910626.6299996</v>
      </c>
      <c r="F22" s="8">
        <f t="shared" si="4"/>
        <v>83.082816271737457</v>
      </c>
      <c r="G22" s="8">
        <f t="shared" si="5"/>
        <v>41.129761869653478</v>
      </c>
      <c r="H22" s="35">
        <f t="shared" si="2"/>
        <v>6.4430358418723301</v>
      </c>
    </row>
    <row r="23" spans="1:12">
      <c r="A23" s="6" t="s">
        <v>90</v>
      </c>
      <c r="B23" s="7">
        <v>3350295507</v>
      </c>
      <c r="C23" s="7">
        <v>3337079601.46</v>
      </c>
      <c r="D23" s="7">
        <v>3001987808.46</v>
      </c>
      <c r="E23" s="7">
        <v>335091793</v>
      </c>
      <c r="F23" s="8">
        <f t="shared" si="4"/>
        <v>99.605530153612207</v>
      </c>
      <c r="G23" s="8">
        <f t="shared" si="5"/>
        <v>89.958531619881214</v>
      </c>
      <c r="H23" s="35">
        <f t="shared" si="2"/>
        <v>-85.831500118628938</v>
      </c>
    </row>
    <row r="24" spans="1:12">
      <c r="A24" s="3" t="s">
        <v>67</v>
      </c>
      <c r="B24" s="4">
        <v>225940397085</v>
      </c>
      <c r="C24" s="4">
        <v>205104260175.10989</v>
      </c>
      <c r="D24" s="4">
        <v>204687524870.08987</v>
      </c>
      <c r="E24" s="4">
        <v>416735305.01999998</v>
      </c>
      <c r="F24" s="8">
        <f t="shared" si="4"/>
        <v>90.77803828854411</v>
      </c>
      <c r="G24" s="8">
        <f t="shared" si="5"/>
        <v>99.796817821012482</v>
      </c>
      <c r="H24" s="35">
        <f t="shared" si="2"/>
        <v>-15.271505324149231</v>
      </c>
      <c r="I24">
        <v>475324000</v>
      </c>
      <c r="J24" s="57">
        <v>0</v>
      </c>
      <c r="K24">
        <v>475324000</v>
      </c>
      <c r="L24">
        <v>383324000</v>
      </c>
    </row>
    <row r="25" spans="1:12">
      <c r="A25" s="6" t="s">
        <v>91</v>
      </c>
      <c r="B25" s="7">
        <v>225940397085</v>
      </c>
      <c r="C25" s="7">
        <v>205104260175.10989</v>
      </c>
      <c r="D25" s="7">
        <v>204687524870.08987</v>
      </c>
      <c r="E25" s="7">
        <v>416735305.01999998</v>
      </c>
      <c r="F25" s="8">
        <f t="shared" si="4"/>
        <v>90.77803828854411</v>
      </c>
      <c r="G25" s="8">
        <f t="shared" si="5"/>
        <v>99.796817821012482</v>
      </c>
      <c r="H25" s="35">
        <f t="shared" si="2"/>
        <v>-15.271505324149231</v>
      </c>
    </row>
    <row r="26" spans="1:12">
      <c r="A26" s="9" t="s">
        <v>838</v>
      </c>
      <c r="B26" s="10">
        <f>B3+B16</f>
        <v>628352054929.99988</v>
      </c>
      <c r="C26" s="10">
        <f>C3+C16</f>
        <v>611597266027.46021</v>
      </c>
      <c r="D26" s="10">
        <f>D3+D16</f>
        <v>543712755978.94025</v>
      </c>
      <c r="E26" s="10">
        <f>E3+E16</f>
        <v>67884510048.52002</v>
      </c>
      <c r="F26" s="11">
        <f>C26/B26*100</f>
        <v>97.333534796125363</v>
      </c>
      <c r="G26" s="11">
        <f>D26/C26*100</f>
        <v>88.900455607093576</v>
      </c>
      <c r="H26" s="35">
        <f t="shared" si="2"/>
        <v>-7.7306727458434921E-2</v>
      </c>
      <c r="I26" s="10">
        <v>137430213296.45049</v>
      </c>
      <c r="J26" s="10">
        <v>-17530059384.790001</v>
      </c>
      <c r="K26" s="10">
        <f>I26+J26</f>
        <v>119900153911.66049</v>
      </c>
      <c r="L26" s="10">
        <v>47929574874.889984</v>
      </c>
    </row>
    <row r="27" spans="1:12">
      <c r="A27" s="9" t="s">
        <v>26</v>
      </c>
      <c r="B27" s="10">
        <v>854292452014.99988</v>
      </c>
      <c r="C27" s="10">
        <v>816701526202.57007</v>
      </c>
      <c r="D27" s="10">
        <v>748400280849.03015</v>
      </c>
      <c r="E27" s="10">
        <v>68301245353.540009</v>
      </c>
      <c r="F27" s="11">
        <f t="shared" si="4"/>
        <v>95.599759107813142</v>
      </c>
      <c r="G27" s="11">
        <f t="shared" si="5"/>
        <v>91.636939180079509</v>
      </c>
      <c r="H27" s="35">
        <f t="shared" si="2"/>
        <v>-4.3834900020320049</v>
      </c>
      <c r="J27" s="57"/>
    </row>
    <row r="28" spans="1:12">
      <c r="B28" s="119">
        <v>2017</v>
      </c>
      <c r="C28" s="119"/>
      <c r="D28" s="119"/>
      <c r="E28" s="119"/>
    </row>
    <row r="29" spans="1:12" ht="30">
      <c r="B29" s="1" t="s">
        <v>0</v>
      </c>
      <c r="C29" s="1" t="s">
        <v>68</v>
      </c>
      <c r="D29" s="1" t="s">
        <v>69</v>
      </c>
      <c r="E29" s="1" t="s">
        <v>3</v>
      </c>
      <c r="F29" s="2" t="s">
        <v>70</v>
      </c>
      <c r="G29" s="2" t="s">
        <v>71</v>
      </c>
      <c r="H29" s="2" t="s">
        <v>837</v>
      </c>
    </row>
    <row r="30" spans="1:12">
      <c r="A30" s="3" t="s">
        <v>65</v>
      </c>
      <c r="B30" s="4">
        <v>568027337999.09998</v>
      </c>
      <c r="C30" s="4">
        <v>548889873074.29993</v>
      </c>
      <c r="D30" s="4">
        <v>502433618185.44006</v>
      </c>
      <c r="E30" s="4">
        <v>46456254888.860008</v>
      </c>
      <c r="F30" s="5">
        <f>C30/B30*100</f>
        <v>96.630890162397364</v>
      </c>
      <c r="G30" s="5">
        <f>D30/C30*100</f>
        <v>91.536325013857308</v>
      </c>
      <c r="H30" s="35">
        <f>C30/C57*100-100</f>
        <v>-0.1377859080929511</v>
      </c>
    </row>
    <row r="31" spans="1:12">
      <c r="A31" s="6" t="s">
        <v>72</v>
      </c>
      <c r="B31" s="7">
        <v>92863598701.550018</v>
      </c>
      <c r="C31" s="7">
        <v>91365245247.19989</v>
      </c>
      <c r="D31" s="7">
        <v>89686396014.299835</v>
      </c>
      <c r="E31" s="7">
        <v>1678849232.8999987</v>
      </c>
      <c r="F31" s="8">
        <f t="shared" ref="F31:G54" si="6">C31/B31*100</f>
        <v>98.386500765315361</v>
      </c>
      <c r="G31" s="8">
        <f t="shared" si="6"/>
        <v>98.162485933948162</v>
      </c>
      <c r="H31" s="35">
        <f t="shared" ref="H31:H54" si="7">C31/C58*100-100</f>
        <v>1.6551806259356425</v>
      </c>
    </row>
    <row r="32" spans="1:12">
      <c r="A32" s="6" t="s">
        <v>73</v>
      </c>
      <c r="B32" s="7">
        <v>13739211747.719999</v>
      </c>
      <c r="C32" s="7">
        <v>13365904898.629984</v>
      </c>
      <c r="D32" s="7">
        <v>9662991735.0800304</v>
      </c>
      <c r="E32" s="7">
        <v>3702913163.5499992</v>
      </c>
      <c r="F32" s="8">
        <f t="shared" si="6"/>
        <v>97.282909267688041</v>
      </c>
      <c r="G32" s="8">
        <f t="shared" si="6"/>
        <v>72.295828889748378</v>
      </c>
      <c r="H32" s="35">
        <f t="shared" si="7"/>
        <v>1.8655358671574476</v>
      </c>
    </row>
    <row r="33" spans="1:10">
      <c r="A33" s="6" t="s">
        <v>74</v>
      </c>
      <c r="B33" s="7">
        <v>5043292603</v>
      </c>
      <c r="C33" s="7">
        <v>4950595174.4599991</v>
      </c>
      <c r="D33" s="7">
        <v>4939618239.9399996</v>
      </c>
      <c r="E33" s="7">
        <v>10976934.520000001</v>
      </c>
      <c r="F33" s="8">
        <f t="shared" si="6"/>
        <v>98.161966083727521</v>
      </c>
      <c r="G33" s="8">
        <f t="shared" si="6"/>
        <v>99.778270407230437</v>
      </c>
      <c r="H33" s="35">
        <f t="shared" si="7"/>
        <v>0.80333289813448516</v>
      </c>
    </row>
    <row r="34" spans="1:10">
      <c r="A34" s="6" t="s">
        <v>75</v>
      </c>
      <c r="B34" s="7">
        <v>263885125053.85999</v>
      </c>
      <c r="C34" s="7">
        <v>263215443263.94003</v>
      </c>
      <c r="D34" s="7">
        <v>230523660849.44022</v>
      </c>
      <c r="E34" s="7">
        <v>32691782414.500008</v>
      </c>
      <c r="F34" s="8">
        <f t="shared" si="6"/>
        <v>99.746222228409707</v>
      </c>
      <c r="G34" s="8">
        <f t="shared" si="6"/>
        <v>87.579838778031714</v>
      </c>
      <c r="H34" s="35">
        <f t="shared" si="7"/>
        <v>1.4335315389406418</v>
      </c>
      <c r="I34" s="56"/>
    </row>
    <row r="35" spans="1:10">
      <c r="A35" s="6" t="s">
        <v>76</v>
      </c>
      <c r="B35" s="7">
        <v>15460135352.889999</v>
      </c>
      <c r="C35" s="7">
        <v>15212091633.120003</v>
      </c>
      <c r="D35" s="7">
        <v>14511030547.75</v>
      </c>
      <c r="E35" s="7">
        <v>701061085.37000012</v>
      </c>
      <c r="F35" s="8">
        <f t="shared" si="6"/>
        <v>98.395591538442588</v>
      </c>
      <c r="G35" s="8">
        <f t="shared" si="6"/>
        <v>95.39142215102332</v>
      </c>
      <c r="H35" s="35">
        <f t="shared" si="7"/>
        <v>3.1593886467532428</v>
      </c>
      <c r="J35" s="57"/>
    </row>
    <row r="36" spans="1:10">
      <c r="A36" s="6" t="s">
        <v>77</v>
      </c>
      <c r="B36" s="7">
        <v>7156331908.4899998</v>
      </c>
      <c r="C36" s="7">
        <v>6974917450.7899981</v>
      </c>
      <c r="D36" s="7">
        <v>6028478235.8499947</v>
      </c>
      <c r="E36" s="7">
        <v>946439214.93999958</v>
      </c>
      <c r="F36" s="8">
        <f t="shared" ref="F36:G42" si="8">C36/B36*100</f>
        <v>97.464979824583338</v>
      </c>
      <c r="G36" s="8">
        <f t="shared" si="8"/>
        <v>86.430818405846409</v>
      </c>
      <c r="H36" s="35">
        <f t="shared" si="7"/>
        <v>3.1026255017358295</v>
      </c>
      <c r="J36" s="57"/>
    </row>
    <row r="37" spans="1:10">
      <c r="A37" s="6" t="s">
        <v>78</v>
      </c>
      <c r="B37" s="7">
        <v>1746705098.8699999</v>
      </c>
      <c r="C37" s="7">
        <v>1670159966.2000003</v>
      </c>
      <c r="D37" s="7">
        <v>1595268939.1400003</v>
      </c>
      <c r="E37" s="7">
        <v>74891027.060000002</v>
      </c>
      <c r="F37" s="8">
        <f t="shared" si="8"/>
        <v>95.617741499723152</v>
      </c>
      <c r="G37" s="8">
        <f t="shared" si="8"/>
        <v>95.515936881759032</v>
      </c>
      <c r="H37" s="35">
        <f t="shared" si="7"/>
        <v>13.239717756091778</v>
      </c>
      <c r="J37" s="57"/>
    </row>
    <row r="38" spans="1:10">
      <c r="A38" s="6" t="s">
        <v>79</v>
      </c>
      <c r="B38" s="7">
        <v>17200000000</v>
      </c>
      <c r="C38" s="7">
        <v>15250409367.620001</v>
      </c>
      <c r="D38" s="7">
        <v>15250409367.620001</v>
      </c>
      <c r="E38" s="7">
        <v>0</v>
      </c>
      <c r="F38" s="8">
        <f t="shared" si="8"/>
        <v>88.665170741976752</v>
      </c>
      <c r="G38" s="8">
        <f t="shared" si="8"/>
        <v>100</v>
      </c>
      <c r="H38" s="35">
        <f t="shared" si="7"/>
        <v>-5.4504122637535772</v>
      </c>
      <c r="J38" s="57"/>
    </row>
    <row r="39" spans="1:10">
      <c r="A39" s="6" t="s">
        <v>80</v>
      </c>
      <c r="B39" s="7">
        <v>77384780170</v>
      </c>
      <c r="C39" s="7">
        <v>70579923469.460052</v>
      </c>
      <c r="D39" s="7">
        <v>70372968907.210052</v>
      </c>
      <c r="E39" s="7">
        <v>206954562.24999997</v>
      </c>
      <c r="F39" s="8">
        <f t="shared" si="8"/>
        <v>91.206466328920314</v>
      </c>
      <c r="G39" s="8">
        <f t="shared" si="8"/>
        <v>99.70677984322333</v>
      </c>
      <c r="H39" s="35">
        <f t="shared" si="7"/>
        <v>-1.421923921939424</v>
      </c>
      <c r="J39" s="57"/>
    </row>
    <row r="40" spans="1:10">
      <c r="A40" s="6" t="s">
        <v>81</v>
      </c>
      <c r="B40" s="7">
        <v>69535343616</v>
      </c>
      <c r="C40" s="7">
        <v>64145375321.77002</v>
      </c>
      <c r="D40" s="7">
        <v>58962849378.430016</v>
      </c>
      <c r="E40" s="7">
        <v>5182525943.3400002</v>
      </c>
      <c r="F40" s="8">
        <f t="shared" si="8"/>
        <v>92.248591847053504</v>
      </c>
      <c r="G40" s="8">
        <f t="shared" si="8"/>
        <v>91.920655359263094</v>
      </c>
      <c r="H40" s="35">
        <f t="shared" si="7"/>
        <v>-6.5689299413695323</v>
      </c>
      <c r="J40" s="57"/>
    </row>
    <row r="41" spans="1:10">
      <c r="A41" s="6" t="s">
        <v>82</v>
      </c>
      <c r="B41" s="7">
        <v>1027393351</v>
      </c>
      <c r="C41" s="7">
        <v>387393351</v>
      </c>
      <c r="D41" s="7">
        <v>387393351</v>
      </c>
      <c r="E41" s="7">
        <v>0</v>
      </c>
      <c r="F41" s="8">
        <f t="shared" si="8"/>
        <v>37.706429637970281</v>
      </c>
      <c r="G41" s="8">
        <f t="shared" si="8"/>
        <v>100</v>
      </c>
      <c r="H41" s="35">
        <f t="shared" si="7"/>
        <v>1.8370799204543715</v>
      </c>
      <c r="J41" s="57"/>
    </row>
    <row r="42" spans="1:10">
      <c r="A42" s="6" t="s">
        <v>83</v>
      </c>
      <c r="B42" s="7">
        <v>2985420395.7199998</v>
      </c>
      <c r="C42" s="7">
        <v>1772413930.1099997</v>
      </c>
      <c r="D42" s="7">
        <v>512552619.67999995</v>
      </c>
      <c r="E42" s="7">
        <v>1259861310.4300003</v>
      </c>
      <c r="F42" s="8">
        <f t="shared" si="8"/>
        <v>59.368989796244186</v>
      </c>
      <c r="G42" s="8">
        <f t="shared" si="8"/>
        <v>28.918336229065289</v>
      </c>
      <c r="H42" s="35">
        <f t="shared" si="7"/>
        <v>-28.890065166824925</v>
      </c>
    </row>
    <row r="43" spans="1:10">
      <c r="A43" s="3" t="s">
        <v>66</v>
      </c>
      <c r="B43" s="4">
        <v>63713554268.899994</v>
      </c>
      <c r="C43" s="4">
        <v>63180564578.250015</v>
      </c>
      <c r="D43" s="4">
        <v>39846235084.029999</v>
      </c>
      <c r="E43" s="4">
        <v>23334329494.220005</v>
      </c>
      <c r="F43" s="5">
        <f t="shared" si="6"/>
        <v>99.163459491836676</v>
      </c>
      <c r="G43" s="5">
        <f t="shared" si="6"/>
        <v>63.067234916332346</v>
      </c>
      <c r="H43" s="35">
        <f t="shared" si="7"/>
        <v>47.638273001424608</v>
      </c>
    </row>
    <row r="44" spans="1:10">
      <c r="A44" s="6" t="s">
        <v>84</v>
      </c>
      <c r="B44" s="7">
        <v>5025476236.6199989</v>
      </c>
      <c r="C44" s="7">
        <v>4924372090.9800024</v>
      </c>
      <c r="D44" s="7">
        <v>2254749987.2299995</v>
      </c>
      <c r="E44" s="7">
        <v>2669622103.750001</v>
      </c>
      <c r="F44" s="8">
        <f>C44/B44*100</f>
        <v>97.98816786947944</v>
      </c>
      <c r="G44" s="8">
        <f>D44/C44*100</f>
        <v>45.787563278575895</v>
      </c>
      <c r="H44" s="35">
        <f t="shared" si="7"/>
        <v>0.17056398135663642</v>
      </c>
    </row>
    <row r="45" spans="1:10">
      <c r="A45" s="6" t="s">
        <v>85</v>
      </c>
      <c r="B45" s="7">
        <v>20296683888</v>
      </c>
      <c r="C45" s="7">
        <v>20198131801.150013</v>
      </c>
      <c r="D45" s="7">
        <v>10144458427.810007</v>
      </c>
      <c r="E45" s="7">
        <v>10053673373.340002</v>
      </c>
      <c r="F45" s="8">
        <f t="shared" si="6"/>
        <v>99.5144424212654</v>
      </c>
      <c r="G45" s="8">
        <f t="shared" si="6"/>
        <v>50.224736266115542</v>
      </c>
      <c r="H45" s="35">
        <f t="shared" si="7"/>
        <v>16.049383700461561</v>
      </c>
    </row>
    <row r="46" spans="1:10">
      <c r="A46" s="6" t="s">
        <v>86</v>
      </c>
      <c r="B46" s="7">
        <v>10988664301</v>
      </c>
      <c r="C46" s="7">
        <v>10874739834.330006</v>
      </c>
      <c r="D46" s="7">
        <v>8529295183.6899929</v>
      </c>
      <c r="E46" s="7">
        <v>2345444650.6399999</v>
      </c>
      <c r="F46" s="8">
        <f t="shared" si="6"/>
        <v>98.963254645429231</v>
      </c>
      <c r="G46" s="8">
        <f t="shared" si="6"/>
        <v>78.432176894606911</v>
      </c>
      <c r="H46" s="35">
        <f t="shared" si="7"/>
        <v>-10.090521666425005</v>
      </c>
    </row>
    <row r="47" spans="1:10">
      <c r="A47" s="6" t="s">
        <v>87</v>
      </c>
      <c r="B47" s="7">
        <v>105707852</v>
      </c>
      <c r="C47" s="7">
        <v>103592560.74999999</v>
      </c>
      <c r="D47" s="7">
        <v>95729759.319999978</v>
      </c>
      <c r="E47" s="7">
        <v>7862801.4299999978</v>
      </c>
      <c r="F47" s="8">
        <f>C47/B47*100</f>
        <v>97.998927033348465</v>
      </c>
      <c r="G47" s="8">
        <f>D47/C47*100</f>
        <v>92.409878302964913</v>
      </c>
      <c r="H47" s="35">
        <f t="shared" si="7"/>
        <v>-37.165380291334039</v>
      </c>
    </row>
    <row r="48" spans="1:10">
      <c r="A48" s="6" t="s">
        <v>88</v>
      </c>
      <c r="B48" s="7">
        <v>568093792</v>
      </c>
      <c r="C48" s="7">
        <v>560412495.52999997</v>
      </c>
      <c r="D48" s="7">
        <v>327013753.36999995</v>
      </c>
      <c r="E48" s="7">
        <v>233398742.15999997</v>
      </c>
      <c r="F48" s="8">
        <f t="shared" si="6"/>
        <v>98.647882342991693</v>
      </c>
      <c r="G48" s="8">
        <f t="shared" si="6"/>
        <v>58.352330823875121</v>
      </c>
      <c r="H48" s="35">
        <f t="shared" si="7"/>
        <v>26.677220570796962</v>
      </c>
    </row>
    <row r="49" spans="1:12">
      <c r="A49" s="6" t="s">
        <v>89</v>
      </c>
      <c r="B49" s="7">
        <v>3130955158.2800002</v>
      </c>
      <c r="C49" s="7">
        <v>2966507598.4500003</v>
      </c>
      <c r="D49" s="7">
        <v>1378520276.5999999</v>
      </c>
      <c r="E49" s="7">
        <v>1587987321.8499997</v>
      </c>
      <c r="F49" s="8">
        <f t="shared" si="6"/>
        <v>94.747687158817712</v>
      </c>
      <c r="G49" s="8">
        <f t="shared" si="6"/>
        <v>46.469467238859473</v>
      </c>
      <c r="H49" s="35">
        <f t="shared" si="7"/>
        <v>-45.639584377562102</v>
      </c>
    </row>
    <row r="50" spans="1:12">
      <c r="A50" s="6" t="s">
        <v>90</v>
      </c>
      <c r="B50" s="7">
        <v>23597973041</v>
      </c>
      <c r="C50" s="7">
        <v>23552808197.060001</v>
      </c>
      <c r="D50" s="7">
        <v>17116467696.009998</v>
      </c>
      <c r="E50" s="7">
        <v>6436340501.0500002</v>
      </c>
      <c r="F50" s="8">
        <f t="shared" si="6"/>
        <v>99.808607104256254</v>
      </c>
      <c r="G50" s="8">
        <f t="shared" si="6"/>
        <v>72.672725701330918</v>
      </c>
      <c r="H50" s="35">
        <f t="shared" si="7"/>
        <v>917.91664778031009</v>
      </c>
    </row>
    <row r="51" spans="1:12">
      <c r="A51" s="3" t="s">
        <v>67</v>
      </c>
      <c r="B51" s="4">
        <v>251227376595</v>
      </c>
      <c r="C51" s="4">
        <v>242072352352.99005</v>
      </c>
      <c r="D51" s="4">
        <v>241701788126.97006</v>
      </c>
      <c r="E51" s="4">
        <v>370564226.01999998</v>
      </c>
      <c r="F51" s="8">
        <f t="shared" si="6"/>
        <v>96.355881128047344</v>
      </c>
      <c r="G51" s="8">
        <f t="shared" si="6"/>
        <v>99.846920054100337</v>
      </c>
      <c r="H51" s="35">
        <f t="shared" si="7"/>
        <v>23.517814879947707</v>
      </c>
      <c r="J51" s="57"/>
    </row>
    <row r="52" spans="1:12">
      <c r="A52" s="6" t="s">
        <v>91</v>
      </c>
      <c r="B52" s="7">
        <v>251227376595</v>
      </c>
      <c r="C52" s="7">
        <v>242072352352.99005</v>
      </c>
      <c r="D52" s="7">
        <v>241701788126.97006</v>
      </c>
      <c r="E52" s="7">
        <v>370564226.01999998</v>
      </c>
      <c r="F52" s="8">
        <f t="shared" si="6"/>
        <v>96.355881128047344</v>
      </c>
      <c r="G52" s="8">
        <f t="shared" si="6"/>
        <v>99.846920054100337</v>
      </c>
      <c r="H52" s="35">
        <f t="shared" si="7"/>
        <v>23.517814879947707</v>
      </c>
      <c r="J52" s="57"/>
    </row>
    <row r="53" spans="1:12">
      <c r="A53" s="9" t="s">
        <v>838</v>
      </c>
      <c r="B53" s="10">
        <f>B30+B43</f>
        <v>631740892268</v>
      </c>
      <c r="C53" s="10">
        <f>C30+C43</f>
        <v>612070437652.54993</v>
      </c>
      <c r="D53" s="10">
        <f>D30+D43</f>
        <v>542279853269.47009</v>
      </c>
      <c r="E53" s="10">
        <f>E30+E43</f>
        <v>69790584383.080017</v>
      </c>
      <c r="F53" s="11">
        <f t="shared" si="6"/>
        <v>96.886309742459204</v>
      </c>
      <c r="G53" s="11">
        <f t="shared" si="6"/>
        <v>88.597622088930649</v>
      </c>
      <c r="H53" s="35">
        <f t="shared" si="7"/>
        <v>3.3132500743484172</v>
      </c>
      <c r="I53" s="10">
        <v>134073703337.44016</v>
      </c>
      <c r="J53" s="10">
        <v>-17590202009.059967</v>
      </c>
      <c r="K53" s="10">
        <f>I53+J53</f>
        <v>116483501328.38019</v>
      </c>
      <c r="L53" s="10">
        <v>48843872415.010193</v>
      </c>
    </row>
    <row r="54" spans="1:12">
      <c r="A54" s="9" t="s">
        <v>26</v>
      </c>
      <c r="B54" s="10">
        <v>882968268863</v>
      </c>
      <c r="C54" s="10">
        <v>854142790005.54004</v>
      </c>
      <c r="D54" s="10">
        <v>783981641396.44006</v>
      </c>
      <c r="E54" s="10">
        <v>70161148609.100021</v>
      </c>
      <c r="F54" s="11">
        <f t="shared" si="6"/>
        <v>96.735389042396889</v>
      </c>
      <c r="G54" s="11">
        <f t="shared" si="6"/>
        <v>91.785782256776429</v>
      </c>
      <c r="H54" s="35">
        <f t="shared" si="7"/>
        <v>8.3355858870013861</v>
      </c>
      <c r="J54" s="57"/>
    </row>
    <row r="55" spans="1:12">
      <c r="B55" s="119">
        <v>2016</v>
      </c>
      <c r="C55" s="119"/>
      <c r="D55" s="119"/>
      <c r="E55" s="119"/>
      <c r="J55" s="57"/>
    </row>
    <row r="56" spans="1:12" ht="30">
      <c r="B56" s="1" t="s">
        <v>0</v>
      </c>
      <c r="C56" s="1" t="s">
        <v>68</v>
      </c>
      <c r="D56" s="1" t="s">
        <v>69</v>
      </c>
      <c r="E56" s="1" t="s">
        <v>3</v>
      </c>
      <c r="F56" s="2" t="s">
        <v>70</v>
      </c>
      <c r="G56" s="2" t="s">
        <v>71</v>
      </c>
      <c r="H56" s="2" t="s">
        <v>837</v>
      </c>
      <c r="J56" s="57"/>
    </row>
    <row r="57" spans="1:12">
      <c r="A57" s="3" t="s">
        <v>65</v>
      </c>
      <c r="B57" s="4">
        <v>566897952708.62</v>
      </c>
      <c r="C57" s="4">
        <v>549647209473.18011</v>
      </c>
      <c r="D57" s="4">
        <v>501741139837.59003</v>
      </c>
      <c r="E57" s="4">
        <v>47906069635.590004</v>
      </c>
      <c r="F57" s="5">
        <f>C57/B57*100</f>
        <v>96.956993202565585</v>
      </c>
      <c r="G57" s="5">
        <f>D57/C57*100</f>
        <v>91.284214890946757</v>
      </c>
      <c r="H57" s="35">
        <f>C57/C84*100-100</f>
        <v>-3.5370042935144284</v>
      </c>
      <c r="J57" s="57"/>
    </row>
    <row r="58" spans="1:12">
      <c r="A58" s="6" t="s">
        <v>72</v>
      </c>
      <c r="B58" s="7">
        <v>91659736495.899994</v>
      </c>
      <c r="C58" s="7">
        <v>89877608484.509995</v>
      </c>
      <c r="D58" s="7">
        <v>88987006303.769913</v>
      </c>
      <c r="E58" s="7">
        <v>890602180.74000013</v>
      </c>
      <c r="F58" s="8">
        <f t="shared" ref="F58:G79" si="9">C58/B58*100</f>
        <v>98.055713359518862</v>
      </c>
      <c r="G58" s="8">
        <f t="shared" si="9"/>
        <v>99.009094483312182</v>
      </c>
      <c r="H58" s="35">
        <f t="shared" ref="H58:H81" si="10">C58/C85*100-100</f>
        <v>3.3481093388635088</v>
      </c>
      <c r="J58" s="57"/>
    </row>
    <row r="59" spans="1:12">
      <c r="A59" s="6" t="s">
        <v>73</v>
      </c>
      <c r="B59" s="7">
        <v>13503047822.810001</v>
      </c>
      <c r="C59" s="7">
        <v>13121125594.489996</v>
      </c>
      <c r="D59" s="7">
        <v>9422550832.7200031</v>
      </c>
      <c r="E59" s="7">
        <v>3698574761.7699986</v>
      </c>
      <c r="F59" s="8">
        <f t="shared" si="9"/>
        <v>97.171585013015772</v>
      </c>
      <c r="G59" s="8">
        <f t="shared" si="9"/>
        <v>71.812061891068637</v>
      </c>
      <c r="H59" s="35">
        <f t="shared" si="10"/>
        <v>1.9845804681641823</v>
      </c>
      <c r="J59" s="57"/>
    </row>
    <row r="60" spans="1:12">
      <c r="A60" s="6" t="s">
        <v>74</v>
      </c>
      <c r="B60" s="7">
        <v>5015442903.7600002</v>
      </c>
      <c r="C60" s="7">
        <v>4911142352.2699986</v>
      </c>
      <c r="D60" s="7">
        <v>4905558923.3000021</v>
      </c>
      <c r="E60" s="7">
        <v>5583428.9700000025</v>
      </c>
      <c r="F60" s="8">
        <f t="shared" si="9"/>
        <v>97.92041194583615</v>
      </c>
      <c r="G60" s="8">
        <f t="shared" si="9"/>
        <v>99.886310993054067</v>
      </c>
      <c r="H60" s="35">
        <f t="shared" si="10"/>
        <v>4.1028204013868788</v>
      </c>
      <c r="J60" s="57"/>
    </row>
    <row r="61" spans="1:12">
      <c r="A61" s="6" t="s">
        <v>75</v>
      </c>
      <c r="B61" s="7">
        <v>259988470513.66998</v>
      </c>
      <c r="C61" s="7">
        <v>259495493522.17007</v>
      </c>
      <c r="D61" s="7">
        <v>226374775131.96005</v>
      </c>
      <c r="E61" s="7">
        <v>33120718390.209999</v>
      </c>
      <c r="F61" s="8">
        <f t="shared" si="9"/>
        <v>99.810385056488883</v>
      </c>
      <c r="G61" s="8">
        <f t="shared" si="9"/>
        <v>87.236495732292809</v>
      </c>
      <c r="H61" s="35">
        <f t="shared" si="10"/>
        <v>-4.320296481347313</v>
      </c>
      <c r="J61" s="57"/>
    </row>
    <row r="62" spans="1:12">
      <c r="A62" s="6" t="s">
        <v>76</v>
      </c>
      <c r="B62" s="7">
        <v>14955381492.4</v>
      </c>
      <c r="C62" s="7">
        <v>14746201807.390001</v>
      </c>
      <c r="D62" s="7">
        <v>13590636313.590002</v>
      </c>
      <c r="E62" s="7">
        <v>1155565493.8</v>
      </c>
      <c r="F62" s="8">
        <f t="shared" ref="F62:G68" si="11">C62/B62*100</f>
        <v>98.601308264076721</v>
      </c>
      <c r="G62" s="8">
        <f t="shared" si="11"/>
        <v>92.163639770473694</v>
      </c>
      <c r="H62" s="35">
        <f t="shared" si="10"/>
        <v>6.8564618061172382</v>
      </c>
      <c r="J62" s="57"/>
    </row>
    <row r="63" spans="1:12">
      <c r="A63" s="6" t="s">
        <v>77</v>
      </c>
      <c r="B63" s="7">
        <v>6789985932</v>
      </c>
      <c r="C63" s="7">
        <v>6765024088.2300014</v>
      </c>
      <c r="D63" s="7">
        <v>5988574631.5799999</v>
      </c>
      <c r="E63" s="7">
        <v>776449456.64999998</v>
      </c>
      <c r="F63" s="8">
        <f t="shared" si="11"/>
        <v>99.632372673228119</v>
      </c>
      <c r="G63" s="8">
        <f t="shared" si="11"/>
        <v>88.522591397702598</v>
      </c>
      <c r="H63" s="35">
        <f t="shared" si="10"/>
        <v>-11.799569137174927</v>
      </c>
      <c r="J63" s="57"/>
    </row>
    <row r="64" spans="1:12">
      <c r="A64" s="6" t="s">
        <v>78</v>
      </c>
      <c r="B64" s="7">
        <v>1569777654</v>
      </c>
      <c r="C64" s="7">
        <v>1474888845.8000004</v>
      </c>
      <c r="D64" s="7">
        <v>1418286046.9700005</v>
      </c>
      <c r="E64" s="7">
        <v>56602798.829999998</v>
      </c>
      <c r="F64" s="8">
        <f t="shared" si="11"/>
        <v>93.955270801682616</v>
      </c>
      <c r="G64" s="8">
        <f t="shared" si="11"/>
        <v>96.162232903775347</v>
      </c>
      <c r="H64" s="35">
        <f t="shared" si="10"/>
        <v>-20.690378800834893</v>
      </c>
      <c r="J64" s="57"/>
    </row>
    <row r="65" spans="1:12">
      <c r="A65" s="6" t="s">
        <v>79</v>
      </c>
      <c r="B65" s="7">
        <v>19100000000</v>
      </c>
      <c r="C65" s="7">
        <v>16129535551.4</v>
      </c>
      <c r="D65" s="7">
        <v>16129535551.4</v>
      </c>
      <c r="E65" s="7">
        <v>0</v>
      </c>
      <c r="F65" s="8">
        <f t="shared" si="11"/>
        <v>84.447830112041871</v>
      </c>
      <c r="G65" s="8">
        <f t="shared" si="11"/>
        <v>100</v>
      </c>
      <c r="H65" s="35">
        <f t="shared" si="10"/>
        <v>-3.9047501523594832</v>
      </c>
      <c r="J65" s="57"/>
    </row>
    <row r="66" spans="1:12">
      <c r="A66" s="6" t="s">
        <v>80</v>
      </c>
      <c r="B66" s="7">
        <v>79521775518.809998</v>
      </c>
      <c r="C66" s="7">
        <v>71597992451.76001</v>
      </c>
      <c r="D66" s="7">
        <v>71420008874.090012</v>
      </c>
      <c r="E66" s="7">
        <v>177983577.66999999</v>
      </c>
      <c r="F66" s="8">
        <f t="shared" si="11"/>
        <v>90.035706552885372</v>
      </c>
      <c r="G66" s="8">
        <f t="shared" si="11"/>
        <v>99.751412614271388</v>
      </c>
      <c r="H66" s="35">
        <f t="shared" si="10"/>
        <v>-3.9247547272989465</v>
      </c>
      <c r="J66" s="57"/>
    </row>
    <row r="67" spans="1:12">
      <c r="A67" s="6" t="s">
        <v>81</v>
      </c>
      <c r="B67" s="7">
        <v>70524403379</v>
      </c>
      <c r="C67" s="7">
        <v>68655293449.509995</v>
      </c>
      <c r="D67" s="7">
        <v>62602662347.360001</v>
      </c>
      <c r="E67" s="7">
        <v>6052631102.1499987</v>
      </c>
      <c r="F67" s="8">
        <f t="shared" si="11"/>
        <v>97.349697636653005</v>
      </c>
      <c r="G67" s="8">
        <f t="shared" si="11"/>
        <v>91.184028502330733</v>
      </c>
      <c r="H67" s="35">
        <f t="shared" si="10"/>
        <v>-11.493980292857373</v>
      </c>
      <c r="J67" s="57"/>
    </row>
    <row r="68" spans="1:12">
      <c r="A68" s="6" t="s">
        <v>82</v>
      </c>
      <c r="B68" s="7">
        <v>990405007</v>
      </c>
      <c r="C68" s="7">
        <v>380405007</v>
      </c>
      <c r="D68" s="7">
        <v>380405007</v>
      </c>
      <c r="E68" s="7">
        <v>0</v>
      </c>
      <c r="F68" s="8">
        <f t="shared" si="11"/>
        <v>38.409035123143312</v>
      </c>
      <c r="G68" s="8">
        <f t="shared" si="11"/>
        <v>100</v>
      </c>
      <c r="H68" s="35">
        <f t="shared" si="10"/>
        <v>3.980642022319671</v>
      </c>
      <c r="J68" s="57"/>
    </row>
    <row r="69" spans="1:12">
      <c r="A69" s="6" t="s">
        <v>83</v>
      </c>
      <c r="B69" s="7">
        <v>3279525989.27</v>
      </c>
      <c r="C69" s="7">
        <v>2492498318.6500001</v>
      </c>
      <c r="D69" s="7">
        <v>521139873.85000002</v>
      </c>
      <c r="E69" s="7">
        <v>1971358444.8000002</v>
      </c>
      <c r="F69" s="8">
        <f t="shared" si="9"/>
        <v>76.001785831397342</v>
      </c>
      <c r="G69" s="8">
        <f t="shared" si="9"/>
        <v>20.908334017744192</v>
      </c>
      <c r="H69" s="35">
        <f t="shared" si="10"/>
        <v>70.198630409485844</v>
      </c>
      <c r="J69" s="57"/>
    </row>
    <row r="70" spans="1:12">
      <c r="A70" s="3" t="s">
        <v>66</v>
      </c>
      <c r="B70" s="4">
        <v>43635334917.380005</v>
      </c>
      <c r="C70" s="4">
        <v>42794163934.470009</v>
      </c>
      <c r="D70" s="4">
        <v>24520840389.900002</v>
      </c>
      <c r="E70" s="4">
        <v>18273323544.569996</v>
      </c>
      <c r="F70" s="5">
        <f t="shared" si="9"/>
        <v>98.072271051654155</v>
      </c>
      <c r="G70" s="5">
        <f t="shared" si="9"/>
        <v>57.299496322555463</v>
      </c>
      <c r="H70" s="35">
        <f t="shared" si="10"/>
        <v>3.5934148582182246</v>
      </c>
    </row>
    <row r="71" spans="1:12">
      <c r="A71" s="6" t="s">
        <v>84</v>
      </c>
      <c r="B71" s="7">
        <v>5182052367</v>
      </c>
      <c r="C71" s="7">
        <v>4915987187.5100031</v>
      </c>
      <c r="D71" s="7">
        <v>2229284642.2799993</v>
      </c>
      <c r="E71" s="7">
        <v>2686702545.2299972</v>
      </c>
      <c r="F71" s="8">
        <f t="shared" si="9"/>
        <v>94.865640857195203</v>
      </c>
      <c r="G71" s="8">
        <f t="shared" si="9"/>
        <v>45.347649561494372</v>
      </c>
      <c r="H71" s="35">
        <f t="shared" si="10"/>
        <v>-9.2445422499841357</v>
      </c>
    </row>
    <row r="72" spans="1:12">
      <c r="A72" s="6" t="s">
        <v>85</v>
      </c>
      <c r="B72" s="7">
        <v>17446526599.380001</v>
      </c>
      <c r="C72" s="7">
        <v>17404773000.16</v>
      </c>
      <c r="D72" s="7">
        <v>10235557356.9</v>
      </c>
      <c r="E72" s="7">
        <v>7169215643.2599993</v>
      </c>
      <c r="F72" s="8">
        <f t="shared" si="9"/>
        <v>99.760676722772516</v>
      </c>
      <c r="G72" s="8">
        <f t="shared" si="9"/>
        <v>58.80891038800624</v>
      </c>
      <c r="H72" s="35">
        <f t="shared" si="10"/>
        <v>-16.121226904773835</v>
      </c>
    </row>
    <row r="73" spans="1:12">
      <c r="A73" s="6" t="s">
        <v>86</v>
      </c>
      <c r="B73" s="7">
        <v>12200695639</v>
      </c>
      <c r="C73" s="7">
        <v>12095209577.330002</v>
      </c>
      <c r="D73" s="7">
        <v>8264507239.079999</v>
      </c>
      <c r="E73" s="7">
        <v>3830702338.25</v>
      </c>
      <c r="F73" s="8">
        <f t="shared" si="9"/>
        <v>99.135409448844797</v>
      </c>
      <c r="G73" s="8">
        <f t="shared" si="9"/>
        <v>68.32876426192837</v>
      </c>
      <c r="H73" s="35">
        <f t="shared" si="10"/>
        <v>29.148212308650443</v>
      </c>
    </row>
    <row r="74" spans="1:12">
      <c r="A74" s="6" t="s">
        <v>87</v>
      </c>
      <c r="B74" s="7">
        <v>169591011</v>
      </c>
      <c r="C74" s="7">
        <v>164865421.69</v>
      </c>
      <c r="D74" s="7">
        <v>162112525.31999999</v>
      </c>
      <c r="E74" s="7">
        <v>2752896.37</v>
      </c>
      <c r="F74" s="8">
        <f>C74/B74*100</f>
        <v>97.213537862569851</v>
      </c>
      <c r="G74" s="8">
        <f>D74/C74*100</f>
        <v>98.330216038159705</v>
      </c>
      <c r="H74" s="35">
        <f t="shared" si="10"/>
        <v>-31.321944967353133</v>
      </c>
    </row>
    <row r="75" spans="1:12">
      <c r="A75" s="6" t="s">
        <v>88</v>
      </c>
      <c r="B75" s="7">
        <v>680213748</v>
      </c>
      <c r="C75" s="7">
        <v>442394057.12000006</v>
      </c>
      <c r="D75" s="7">
        <v>268882448.06</v>
      </c>
      <c r="E75" s="7">
        <v>173511609.05999997</v>
      </c>
      <c r="F75" s="8">
        <f t="shared" si="9"/>
        <v>65.037505992895632</v>
      </c>
      <c r="G75" s="8">
        <f t="shared" si="9"/>
        <v>60.778946672664105</v>
      </c>
      <c r="H75" s="35">
        <f t="shared" si="10"/>
        <v>-33.352448185302464</v>
      </c>
    </row>
    <row r="76" spans="1:12">
      <c r="A76" s="6" t="s">
        <v>89</v>
      </c>
      <c r="B76" s="7">
        <v>5641972022</v>
      </c>
      <c r="C76" s="7">
        <v>5457109855.5500002</v>
      </c>
      <c r="D76" s="7">
        <v>1816332316.1100001</v>
      </c>
      <c r="E76" s="7">
        <v>3640777539.4400001</v>
      </c>
      <c r="F76" s="8">
        <f t="shared" si="9"/>
        <v>96.723447657500643</v>
      </c>
      <c r="G76" s="8">
        <f t="shared" si="9"/>
        <v>33.283777753947</v>
      </c>
      <c r="H76" s="35">
        <f t="shared" si="10"/>
        <v>61.729832674826582</v>
      </c>
    </row>
    <row r="77" spans="1:12">
      <c r="A77" s="6" t="s">
        <v>90</v>
      </c>
      <c r="B77" s="7">
        <v>2314283531</v>
      </c>
      <c r="C77" s="7">
        <v>2313824835.1100001</v>
      </c>
      <c r="D77" s="7">
        <v>1544163862.1500001</v>
      </c>
      <c r="E77" s="7">
        <v>769660972.96000004</v>
      </c>
      <c r="F77" s="8">
        <f t="shared" si="9"/>
        <v>99.980179788523941</v>
      </c>
      <c r="G77" s="8">
        <f t="shared" si="9"/>
        <v>66.736420091912009</v>
      </c>
      <c r="H77" s="35">
        <f t="shared" si="10"/>
        <v>54.290115382106563</v>
      </c>
    </row>
    <row r="78" spans="1:12">
      <c r="A78" s="3" t="s">
        <v>67</v>
      </c>
      <c r="B78" s="4">
        <v>218730338696</v>
      </c>
      <c r="C78" s="4">
        <v>195981731532.63004</v>
      </c>
      <c r="D78" s="4">
        <v>195733986689.24002</v>
      </c>
      <c r="E78" s="4">
        <v>247744843.39000002</v>
      </c>
      <c r="F78" s="8">
        <f t="shared" si="9"/>
        <v>89.599701943959914</v>
      </c>
      <c r="G78" s="8">
        <f t="shared" si="9"/>
        <v>99.873587787263347</v>
      </c>
      <c r="H78" s="35">
        <f t="shared" si="10"/>
        <v>-9.0656296439830015</v>
      </c>
    </row>
    <row r="79" spans="1:12">
      <c r="A79" s="6" t="s">
        <v>91</v>
      </c>
      <c r="B79" s="7">
        <v>218730338696</v>
      </c>
      <c r="C79" s="7">
        <v>195981731532.63004</v>
      </c>
      <c r="D79" s="7">
        <v>195733986689.24002</v>
      </c>
      <c r="E79" s="7">
        <v>247744843.39000002</v>
      </c>
      <c r="F79" s="8">
        <f t="shared" si="9"/>
        <v>89.599701943959914</v>
      </c>
      <c r="G79" s="8">
        <f t="shared" si="9"/>
        <v>99.873587787263347</v>
      </c>
      <c r="H79" s="35">
        <f t="shared" si="10"/>
        <v>-9.0656296439830015</v>
      </c>
    </row>
    <row r="80" spans="1:12">
      <c r="A80" s="9" t="s">
        <v>838</v>
      </c>
      <c r="B80" s="10">
        <f>B57+B70</f>
        <v>610533287626</v>
      </c>
      <c r="C80" s="10">
        <f>C57+C70</f>
        <v>592441373407.65015</v>
      </c>
      <c r="D80" s="10">
        <f>D57+D70</f>
        <v>526261980227.49005</v>
      </c>
      <c r="E80" s="10">
        <f>E57+E70</f>
        <v>66179393180.160004</v>
      </c>
      <c r="F80" s="11">
        <f>C80/B80*100</f>
        <v>97.036703061892254</v>
      </c>
      <c r="G80" s="11">
        <f>D80/C80*100</f>
        <v>88.829376854708102</v>
      </c>
      <c r="H80" s="35">
        <f t="shared" si="10"/>
        <v>-3.0550038093653598</v>
      </c>
      <c r="I80" s="10">
        <v>109691249452.11034</v>
      </c>
      <c r="J80" s="10">
        <v>-4419096496.9000216</v>
      </c>
      <c r="K80" s="10">
        <f>I80+J80</f>
        <v>105272152955.21031</v>
      </c>
      <c r="L80" s="10">
        <v>37377842797.930031</v>
      </c>
    </row>
    <row r="81" spans="1:8">
      <c r="A81" s="9" t="s">
        <v>26</v>
      </c>
      <c r="B81" s="10">
        <v>829263626322</v>
      </c>
      <c r="C81" s="10">
        <v>788423104940.28003</v>
      </c>
      <c r="D81" s="10">
        <v>721995966916.7301</v>
      </c>
      <c r="E81" s="10">
        <v>66427138023.550003</v>
      </c>
      <c r="F81" s="11">
        <f>C81/B81*100</f>
        <v>95.075085885189694</v>
      </c>
      <c r="G81" s="11">
        <f>D81/C81*100</f>
        <v>91.574683998056912</v>
      </c>
      <c r="H81" s="35">
        <f t="shared" si="10"/>
        <v>-4.6220999230366289</v>
      </c>
    </row>
    <row r="82" spans="1:8">
      <c r="B82" s="119">
        <v>2015</v>
      </c>
      <c r="C82" s="119"/>
      <c r="D82" s="119"/>
      <c r="E82" s="119"/>
    </row>
    <row r="83" spans="1:8" ht="30">
      <c r="B83" s="1" t="s">
        <v>0</v>
      </c>
      <c r="C83" s="1" t="s">
        <v>68</v>
      </c>
      <c r="D83" s="1" t="s">
        <v>69</v>
      </c>
      <c r="E83" s="1" t="s">
        <v>3</v>
      </c>
      <c r="F83" s="2" t="s">
        <v>70</v>
      </c>
      <c r="G83" s="2" t="s">
        <v>71</v>
      </c>
      <c r="H83" s="2" t="s">
        <v>837</v>
      </c>
    </row>
    <row r="84" spans="1:8">
      <c r="A84" s="3" t="s">
        <v>65</v>
      </c>
      <c r="B84" s="4">
        <v>582392120640.16992</v>
      </c>
      <c r="C84" s="4">
        <v>569801098802.31018</v>
      </c>
      <c r="D84" s="4">
        <v>521708091163.53003</v>
      </c>
      <c r="E84" s="4">
        <v>48093007638.780006</v>
      </c>
      <c r="F84" s="5">
        <f>C84/B84*100</f>
        <v>97.838050792304742</v>
      </c>
      <c r="G84" s="5">
        <f>D84/C84*100</f>
        <v>91.559684995366112</v>
      </c>
      <c r="H84" s="35">
        <f>C84/C111*100-100</f>
        <v>8.2870369880618853</v>
      </c>
    </row>
    <row r="85" spans="1:8">
      <c r="A85" s="6" t="s">
        <v>72</v>
      </c>
      <c r="B85" s="7">
        <v>87431930050</v>
      </c>
      <c r="C85" s="7">
        <v>86965895224.860184</v>
      </c>
      <c r="D85" s="7">
        <v>86100403983.180054</v>
      </c>
      <c r="E85" s="7">
        <v>865491241.68000031</v>
      </c>
      <c r="F85" s="8">
        <f t="shared" ref="F85:G106" si="12">C85/B85*100</f>
        <v>99.466974107887935</v>
      </c>
      <c r="G85" s="8">
        <f t="shared" si="12"/>
        <v>99.0047923505619</v>
      </c>
      <c r="H85" s="35">
        <f t="shared" ref="H85:H108" si="13">C85/C112*100-100</f>
        <v>0.4945550126036693</v>
      </c>
    </row>
    <row r="86" spans="1:8">
      <c r="A86" s="6" t="s">
        <v>73</v>
      </c>
      <c r="B86" s="7">
        <v>13260831130.41</v>
      </c>
      <c r="C86" s="7">
        <v>12865793568.259985</v>
      </c>
      <c r="D86" s="7">
        <v>9205248499.170002</v>
      </c>
      <c r="E86" s="7">
        <v>3660545069.0900021</v>
      </c>
      <c r="F86" s="8">
        <f t="shared" si="12"/>
        <v>97.021019585687156</v>
      </c>
      <c r="G86" s="8">
        <f t="shared" si="12"/>
        <v>71.548237194473757</v>
      </c>
      <c r="H86" s="35">
        <f t="shared" si="13"/>
        <v>4.7378516846296179</v>
      </c>
    </row>
    <row r="87" spans="1:8">
      <c r="A87" s="6" t="s">
        <v>74</v>
      </c>
      <c r="B87" s="7">
        <v>4748132678</v>
      </c>
      <c r="C87" s="7">
        <v>4717588181.8899994</v>
      </c>
      <c r="D87" s="7">
        <v>4697823800.04</v>
      </c>
      <c r="E87" s="7">
        <v>19764381.850000001</v>
      </c>
      <c r="F87" s="8">
        <f t="shared" si="12"/>
        <v>99.356705084263425</v>
      </c>
      <c r="G87" s="8">
        <f t="shared" si="12"/>
        <v>99.581049021492134</v>
      </c>
      <c r="H87" s="35">
        <f t="shared" si="13"/>
        <v>1.2533324000591364</v>
      </c>
    </row>
    <row r="88" spans="1:8">
      <c r="A88" s="6" t="s">
        <v>75</v>
      </c>
      <c r="B88" s="7">
        <v>271467323798.14999</v>
      </c>
      <c r="C88" s="7">
        <v>271212685636.69998</v>
      </c>
      <c r="D88" s="7">
        <v>235229499515.30005</v>
      </c>
      <c r="E88" s="7">
        <v>35983186121.400002</v>
      </c>
      <c r="F88" s="8">
        <f t="shared" si="12"/>
        <v>99.906199332616779</v>
      </c>
      <c r="G88" s="8">
        <f t="shared" si="12"/>
        <v>86.732484125170757</v>
      </c>
      <c r="H88" s="35">
        <f t="shared" si="13"/>
        <v>8.2201361202401699</v>
      </c>
    </row>
    <row r="89" spans="1:8">
      <c r="A89" s="6" t="s">
        <v>76</v>
      </c>
      <c r="B89" s="7">
        <v>14024725338.650002</v>
      </c>
      <c r="C89" s="7">
        <v>13800009431.48</v>
      </c>
      <c r="D89" s="7">
        <v>13331447438.99</v>
      </c>
      <c r="E89" s="7">
        <v>468561992.49000007</v>
      </c>
      <c r="F89" s="8">
        <f t="shared" ref="F89:G95" si="14">C89/B89*100</f>
        <v>98.397716163818771</v>
      </c>
      <c r="G89" s="8">
        <f t="shared" si="14"/>
        <v>96.604625563362774</v>
      </c>
      <c r="H89" s="35">
        <f t="shared" si="13"/>
        <v>33.593784993409912</v>
      </c>
    </row>
    <row r="90" spans="1:8">
      <c r="A90" s="6" t="s">
        <v>77</v>
      </c>
      <c r="B90" s="7">
        <v>7781758593</v>
      </c>
      <c r="C90" s="7">
        <v>7670057869.3900003</v>
      </c>
      <c r="D90" s="7">
        <v>5865455248.3800001</v>
      </c>
      <c r="E90" s="7">
        <v>1804602621.0100002</v>
      </c>
      <c r="F90" s="8">
        <f t="shared" si="14"/>
        <v>98.564582513386128</v>
      </c>
      <c r="G90" s="8">
        <f t="shared" si="14"/>
        <v>76.472112052610612</v>
      </c>
      <c r="H90" s="35">
        <f t="shared" si="13"/>
        <v>38.935025107000428</v>
      </c>
    </row>
    <row r="91" spans="1:8">
      <c r="A91" s="6" t="s">
        <v>78</v>
      </c>
      <c r="B91" s="7">
        <v>1907940498</v>
      </c>
      <c r="C91" s="7">
        <v>1859659425.2999997</v>
      </c>
      <c r="D91" s="7">
        <v>1704655229.2900002</v>
      </c>
      <c r="E91" s="7">
        <v>155004196.00999999</v>
      </c>
      <c r="F91" s="8">
        <f t="shared" si="14"/>
        <v>97.469466539936079</v>
      </c>
      <c r="G91" s="8">
        <f t="shared" si="14"/>
        <v>91.664914881659357</v>
      </c>
      <c r="H91" s="35">
        <f t="shared" si="13"/>
        <v>5.96205961836489</v>
      </c>
    </row>
    <row r="92" spans="1:8">
      <c r="A92" s="6" t="s">
        <v>79</v>
      </c>
      <c r="B92" s="7">
        <v>17900000000</v>
      </c>
      <c r="C92" s="7">
        <v>16784945745.99</v>
      </c>
      <c r="D92" s="7">
        <v>16784945745.99</v>
      </c>
      <c r="E92" s="7">
        <v>0</v>
      </c>
      <c r="F92" s="8">
        <f t="shared" si="14"/>
        <v>93.770646625642456</v>
      </c>
      <c r="G92" s="8">
        <f t="shared" si="14"/>
        <v>100</v>
      </c>
      <c r="H92" s="35">
        <f t="shared" si="13"/>
        <v>-4.9485558849538904</v>
      </c>
    </row>
    <row r="93" spans="1:8">
      <c r="A93" s="6" t="s">
        <v>80</v>
      </c>
      <c r="B93" s="7">
        <v>80857394534.5</v>
      </c>
      <c r="C93" s="7">
        <v>74522830775.540009</v>
      </c>
      <c r="D93" s="7">
        <v>74335876784.12001</v>
      </c>
      <c r="E93" s="7">
        <v>186953991.41999999</v>
      </c>
      <c r="F93" s="8">
        <f t="shared" si="14"/>
        <v>92.165758252008501</v>
      </c>
      <c r="G93" s="8">
        <f t="shared" si="14"/>
        <v>99.74913192443924</v>
      </c>
      <c r="H93" s="35">
        <f t="shared" si="13"/>
        <v>-8.0798750253957223</v>
      </c>
    </row>
    <row r="94" spans="1:8">
      <c r="A94" s="6" t="s">
        <v>81</v>
      </c>
      <c r="B94" s="7">
        <v>79329504132</v>
      </c>
      <c r="C94" s="7">
        <v>77571326421.279984</v>
      </c>
      <c r="D94" s="7">
        <v>73514483908.069992</v>
      </c>
      <c r="E94" s="7">
        <v>4056842513.21</v>
      </c>
      <c r="F94" s="8">
        <f t="shared" si="14"/>
        <v>97.783702633771028</v>
      </c>
      <c r="G94" s="8">
        <f t="shared" si="14"/>
        <v>94.770177718532494</v>
      </c>
      <c r="H94" s="35">
        <f t="shared" si="13"/>
        <v>43.167271107841543</v>
      </c>
    </row>
    <row r="95" spans="1:8">
      <c r="A95" s="6" t="s">
        <v>82</v>
      </c>
      <c r="B95" s="7">
        <v>945842141</v>
      </c>
      <c r="C95" s="7">
        <v>365842141</v>
      </c>
      <c r="D95" s="7">
        <v>365842141</v>
      </c>
      <c r="E95" s="7">
        <v>0</v>
      </c>
      <c r="F95" s="8">
        <f t="shared" si="14"/>
        <v>38.678985122529028</v>
      </c>
      <c r="G95" s="8">
        <f t="shared" si="14"/>
        <v>100</v>
      </c>
      <c r="H95" s="35">
        <f t="shared" si="13"/>
        <v>2.5242356553855103</v>
      </c>
    </row>
    <row r="96" spans="1:8">
      <c r="A96" s="6" t="s">
        <v>83</v>
      </c>
      <c r="B96" s="7">
        <v>2736737746.46</v>
      </c>
      <c r="C96" s="7">
        <v>1464464380.6200001</v>
      </c>
      <c r="D96" s="7">
        <v>572408870</v>
      </c>
      <c r="E96" s="7">
        <v>892055510.62</v>
      </c>
      <c r="F96" s="8">
        <f t="shared" si="12"/>
        <v>53.511315891129897</v>
      </c>
      <c r="G96" s="8">
        <f t="shared" si="12"/>
        <v>39.086568275403408</v>
      </c>
      <c r="H96" s="35">
        <f t="shared" si="13"/>
        <v>19.519081261259345</v>
      </c>
    </row>
    <row r="97" spans="1:12">
      <c r="A97" s="3" t="s">
        <v>66</v>
      </c>
      <c r="B97" s="4">
        <v>42315980307.829994</v>
      </c>
      <c r="C97" s="4">
        <v>41309733821.439987</v>
      </c>
      <c r="D97" s="4">
        <v>26386349670.349998</v>
      </c>
      <c r="E97" s="4">
        <v>14923384151.090002</v>
      </c>
      <c r="F97" s="5">
        <f t="shared" si="12"/>
        <v>97.622065047128743</v>
      </c>
      <c r="G97" s="5">
        <f t="shared" si="12"/>
        <v>63.874412225467623</v>
      </c>
      <c r="H97" s="35">
        <f t="shared" si="13"/>
        <v>-46.232362798263125</v>
      </c>
    </row>
    <row r="98" spans="1:12">
      <c r="A98" s="6" t="s">
        <v>84</v>
      </c>
      <c r="B98" s="7">
        <v>5601177557.5800018</v>
      </c>
      <c r="C98" s="7">
        <v>5416740005.9299946</v>
      </c>
      <c r="D98" s="7">
        <v>2638429078.0400019</v>
      </c>
      <c r="E98" s="7">
        <v>2778310927.8899994</v>
      </c>
      <c r="F98" s="8">
        <f t="shared" si="12"/>
        <v>96.707164703243336</v>
      </c>
      <c r="G98" s="8">
        <f t="shared" si="12"/>
        <v>48.708800406731214</v>
      </c>
      <c r="H98" s="35">
        <f t="shared" si="13"/>
        <v>-1.986913475734525</v>
      </c>
    </row>
    <row r="99" spans="1:12">
      <c r="A99" s="6" t="s">
        <v>85</v>
      </c>
      <c r="B99" s="7">
        <v>21463627864.959999</v>
      </c>
      <c r="C99" s="7">
        <v>20749913664.57</v>
      </c>
      <c r="D99" s="7">
        <v>13604041125.349998</v>
      </c>
      <c r="E99" s="7">
        <v>7145872539.2200003</v>
      </c>
      <c r="F99" s="8">
        <f t="shared" si="12"/>
        <v>96.674773692125186</v>
      </c>
      <c r="G99" s="8">
        <f t="shared" si="12"/>
        <v>65.561916763916884</v>
      </c>
      <c r="H99" s="35">
        <f t="shared" si="13"/>
        <v>53.508117200345509</v>
      </c>
    </row>
    <row r="100" spans="1:12">
      <c r="A100" s="6" t="s">
        <v>86</v>
      </c>
      <c r="B100" s="7">
        <v>9415199069.0200005</v>
      </c>
      <c r="C100" s="7">
        <v>9365371274.6899986</v>
      </c>
      <c r="D100" s="7">
        <v>6555484498.6500015</v>
      </c>
      <c r="E100" s="7">
        <v>2809886776.0399995</v>
      </c>
      <c r="F100" s="8">
        <f t="shared" si="12"/>
        <v>99.470772800822061</v>
      </c>
      <c r="G100" s="8">
        <f t="shared" si="12"/>
        <v>69.997059447779279</v>
      </c>
      <c r="H100" s="35">
        <f t="shared" si="13"/>
        <v>-9.4645701683196108</v>
      </c>
    </row>
    <row r="101" spans="1:12">
      <c r="A101" s="6" t="s">
        <v>87</v>
      </c>
      <c r="B101" s="7">
        <v>245083251</v>
      </c>
      <c r="C101" s="7">
        <v>240055461.11000001</v>
      </c>
      <c r="D101" s="7">
        <v>234205744.66</v>
      </c>
      <c r="E101" s="7">
        <v>5849716.4499999993</v>
      </c>
      <c r="F101" s="8">
        <f>C101/B101*100</f>
        <v>97.948537948029752</v>
      </c>
      <c r="G101" s="8">
        <f>D101/C101*100</f>
        <v>97.563181265299562</v>
      </c>
      <c r="H101" s="35">
        <f t="shared" si="13"/>
        <v>-4.8745968397561796</v>
      </c>
    </row>
    <row r="102" spans="1:12">
      <c r="A102" s="6" t="s">
        <v>88</v>
      </c>
      <c r="B102" s="7">
        <v>664371406</v>
      </c>
      <c r="C102" s="7">
        <v>663781406.93000007</v>
      </c>
      <c r="D102" s="7">
        <v>302092170.16000003</v>
      </c>
      <c r="E102" s="7">
        <v>361689236.76999998</v>
      </c>
      <c r="F102" s="8">
        <f t="shared" si="12"/>
        <v>99.91119439146965</v>
      </c>
      <c r="G102" s="8">
        <f t="shared" si="12"/>
        <v>45.510791204167845</v>
      </c>
      <c r="H102" s="35">
        <f t="shared" si="13"/>
        <v>3.5458948310476615</v>
      </c>
    </row>
    <row r="103" spans="1:12">
      <c r="A103" s="6" t="s">
        <v>89</v>
      </c>
      <c r="B103" s="7">
        <v>3426393095.27</v>
      </c>
      <c r="C103" s="7">
        <v>3374213504.8900008</v>
      </c>
      <c r="D103" s="7">
        <v>2096886622.6899996</v>
      </c>
      <c r="E103" s="7">
        <v>1277326882.2</v>
      </c>
      <c r="F103" s="8">
        <f t="shared" si="12"/>
        <v>98.47712772792967</v>
      </c>
      <c r="G103" s="8">
        <f t="shared" si="12"/>
        <v>62.144455875454682</v>
      </c>
      <c r="H103" s="35">
        <f t="shared" si="13"/>
        <v>-64.925566700709027</v>
      </c>
    </row>
    <row r="104" spans="1:12">
      <c r="A104" s="6" t="s">
        <v>90</v>
      </c>
      <c r="B104" s="7">
        <v>1500128064</v>
      </c>
      <c r="C104" s="7">
        <v>1499658503.3199999</v>
      </c>
      <c r="D104" s="7">
        <v>955210430.79999995</v>
      </c>
      <c r="E104" s="7">
        <v>544448072.51999998</v>
      </c>
      <c r="F104" s="8">
        <f t="shared" si="12"/>
        <v>99.968698627052675</v>
      </c>
      <c r="G104" s="8">
        <f t="shared" si="12"/>
        <v>63.695196518762067</v>
      </c>
      <c r="H104" s="35">
        <f t="shared" si="13"/>
        <v>-95.939013746802488</v>
      </c>
    </row>
    <row r="105" spans="1:12">
      <c r="A105" s="3" t="s">
        <v>67</v>
      </c>
      <c r="B105" s="4">
        <v>233062540378</v>
      </c>
      <c r="C105" s="4">
        <v>215519974202.64999</v>
      </c>
      <c r="D105" s="4">
        <v>212286008374.76001</v>
      </c>
      <c r="E105" s="4">
        <v>3233965827.8899999</v>
      </c>
      <c r="F105" s="8">
        <f t="shared" si="12"/>
        <v>92.473021985043999</v>
      </c>
      <c r="G105" s="8">
        <f t="shared" si="12"/>
        <v>98.499458883171016</v>
      </c>
      <c r="H105" s="35">
        <f t="shared" si="13"/>
        <v>3.8339330957718261</v>
      </c>
    </row>
    <row r="106" spans="1:12">
      <c r="A106" s="6" t="s">
        <v>91</v>
      </c>
      <c r="B106" s="7">
        <v>233062540378</v>
      </c>
      <c r="C106" s="7">
        <v>215519974202.64999</v>
      </c>
      <c r="D106" s="7">
        <v>212286008374.76001</v>
      </c>
      <c r="E106" s="7">
        <v>3233965827.8899999</v>
      </c>
      <c r="F106" s="8">
        <f t="shared" si="12"/>
        <v>92.473021985043999</v>
      </c>
      <c r="G106" s="8">
        <f t="shared" si="12"/>
        <v>98.499458883171016</v>
      </c>
      <c r="H106" s="35">
        <f t="shared" si="13"/>
        <v>3.8339330957718261</v>
      </c>
    </row>
    <row r="107" spans="1:12">
      <c r="A107" s="9" t="s">
        <v>838</v>
      </c>
      <c r="B107" s="10">
        <f>B84+B97</f>
        <v>624708100947.99988</v>
      </c>
      <c r="C107" s="10">
        <f>C84+C97</f>
        <v>611110832623.75012</v>
      </c>
      <c r="D107" s="10">
        <f>D84+D97</f>
        <v>548094440833.88</v>
      </c>
      <c r="E107" s="10">
        <f>E84+E97</f>
        <v>63016391789.87001</v>
      </c>
      <c r="F107" s="11">
        <f>C107/B107*100</f>
        <v>97.823420521741937</v>
      </c>
      <c r="G107" s="11">
        <f>D107/C107*100</f>
        <v>89.688222098876096</v>
      </c>
      <c r="H107" s="35">
        <f t="shared" si="13"/>
        <v>1.3408410049568573</v>
      </c>
      <c r="I107" s="10">
        <v>112791546227.82011</v>
      </c>
      <c r="J107" s="10">
        <v>-13949066839.870041</v>
      </c>
      <c r="K107" s="10">
        <f>I107+J107</f>
        <v>98842479387.950073</v>
      </c>
      <c r="L107" s="10">
        <v>52167621725.709923</v>
      </c>
    </row>
    <row r="108" spans="1:12">
      <c r="A108" s="9" t="s">
        <v>26</v>
      </c>
      <c r="B108" s="10">
        <v>857770641325.99988</v>
      </c>
      <c r="C108" s="10">
        <v>826630806826.40015</v>
      </c>
      <c r="D108" s="10">
        <v>760380449208.63989</v>
      </c>
      <c r="E108" s="10">
        <v>66250357617.759995</v>
      </c>
      <c r="F108" s="11">
        <f>C108/B108*100</f>
        <v>96.369678210079371</v>
      </c>
      <c r="G108" s="11">
        <f>D108/C108*100</f>
        <v>91.985496176689992</v>
      </c>
      <c r="H108" s="35">
        <f t="shared" si="13"/>
        <v>1.9792319121748108</v>
      </c>
    </row>
    <row r="109" spans="1:12">
      <c r="B109" s="119">
        <v>2014</v>
      </c>
      <c r="C109" s="119"/>
      <c r="D109" s="119"/>
      <c r="E109" s="119"/>
    </row>
    <row r="110" spans="1:12" ht="30">
      <c r="B110" s="1" t="s">
        <v>0</v>
      </c>
      <c r="C110" s="1" t="s">
        <v>68</v>
      </c>
      <c r="D110" s="1" t="s">
        <v>69</v>
      </c>
      <c r="E110" s="1" t="s">
        <v>3</v>
      </c>
      <c r="F110" s="2" t="s">
        <v>70</v>
      </c>
      <c r="G110" s="2" t="s">
        <v>71</v>
      </c>
      <c r="H110" s="2" t="s">
        <v>837</v>
      </c>
    </row>
    <row r="111" spans="1:12">
      <c r="A111" s="3" t="s">
        <v>65</v>
      </c>
      <c r="B111" s="4">
        <v>543230796936.69</v>
      </c>
      <c r="C111" s="4">
        <v>526195114993.42993</v>
      </c>
      <c r="D111" s="4">
        <v>476906764613.3299</v>
      </c>
      <c r="E111" s="4">
        <v>49288350380.100006</v>
      </c>
      <c r="F111" s="5">
        <f>C111/B111*100</f>
        <v>96.86400659916093</v>
      </c>
      <c r="G111" s="5">
        <f>D111/C111*100</f>
        <v>90.633065762931793</v>
      </c>
      <c r="H111" s="35">
        <f>C111/C138*100-100</f>
        <v>3.0068283918811289</v>
      </c>
    </row>
    <row r="112" spans="1:12">
      <c r="A112" s="6" t="s">
        <v>72</v>
      </c>
      <c r="B112" s="7">
        <v>87416635629.470001</v>
      </c>
      <c r="C112" s="7">
        <v>86537917615.489944</v>
      </c>
      <c r="D112" s="7">
        <v>85300785714.889893</v>
      </c>
      <c r="E112" s="7">
        <v>1237131900.5999994</v>
      </c>
      <c r="F112" s="8">
        <f t="shared" ref="F112:G133" si="15">C112/B112*100</f>
        <v>98.994793144745756</v>
      </c>
      <c r="G112" s="8">
        <f t="shared" si="15"/>
        <v>98.570416373898723</v>
      </c>
      <c r="H112" s="35">
        <f t="shared" ref="H112:H135" si="16">C112/C139*100-100</f>
        <v>-0.76612492972122936</v>
      </c>
    </row>
    <row r="113" spans="1:8">
      <c r="A113" s="6" t="s">
        <v>73</v>
      </c>
      <c r="B113" s="7">
        <v>12639232475.1</v>
      </c>
      <c r="C113" s="7">
        <v>12283805101.330002</v>
      </c>
      <c r="D113" s="7">
        <v>9093099491.0000095</v>
      </c>
      <c r="E113" s="7">
        <v>3190705610.3300018</v>
      </c>
      <c r="F113" s="8">
        <f t="shared" si="15"/>
        <v>97.187903818762649</v>
      </c>
      <c r="G113" s="8">
        <f t="shared" si="15"/>
        <v>74.02510391519867</v>
      </c>
      <c r="H113" s="35">
        <f t="shared" si="16"/>
        <v>0.82874593139088404</v>
      </c>
    </row>
    <row r="114" spans="1:8">
      <c r="A114" s="6" t="s">
        <v>74</v>
      </c>
      <c r="B114" s="7">
        <v>4707091130.3299999</v>
      </c>
      <c r="C114" s="7">
        <v>4659193006.3600006</v>
      </c>
      <c r="D114" s="7">
        <v>4642454978.8799963</v>
      </c>
      <c r="E114" s="7">
        <v>16738027.480000002</v>
      </c>
      <c r="F114" s="8">
        <f t="shared" si="15"/>
        <v>98.98242624491867</v>
      </c>
      <c r="G114" s="8">
        <f t="shared" si="15"/>
        <v>99.640752648427394</v>
      </c>
      <c r="H114" s="35">
        <f t="shared" si="16"/>
        <v>-0.99250967951171276</v>
      </c>
    </row>
    <row r="115" spans="1:8">
      <c r="A115" s="6" t="s">
        <v>75</v>
      </c>
      <c r="B115" s="7">
        <v>252207164331.16998</v>
      </c>
      <c r="C115" s="7">
        <v>250612035208.82996</v>
      </c>
      <c r="D115" s="7">
        <v>217888725393.98001</v>
      </c>
      <c r="E115" s="7">
        <v>32723309814.850006</v>
      </c>
      <c r="F115" s="8">
        <f t="shared" si="15"/>
        <v>99.367532192604386</v>
      </c>
      <c r="G115" s="8">
        <f t="shared" si="15"/>
        <v>86.942642324586586</v>
      </c>
      <c r="H115" s="35">
        <f t="shared" si="16"/>
        <v>2.9236058130984901</v>
      </c>
    </row>
    <row r="116" spans="1:8">
      <c r="A116" s="6" t="s">
        <v>76</v>
      </c>
      <c r="B116" s="7">
        <v>10449171377.83</v>
      </c>
      <c r="C116" s="7">
        <v>10329828915.439999</v>
      </c>
      <c r="D116" s="7">
        <v>4466571999.1599998</v>
      </c>
      <c r="E116" s="7">
        <v>5863256916.2799997</v>
      </c>
      <c r="F116" s="8">
        <f t="shared" ref="F116:F122" si="17">C116/B116*100</f>
        <v>98.857876303539143</v>
      </c>
      <c r="G116" s="8">
        <f t="shared" ref="G116:G122" si="18">D116/C116*100</f>
        <v>43.239554456548774</v>
      </c>
      <c r="H116" s="35">
        <f t="shared" si="16"/>
        <v>144.33682861629214</v>
      </c>
    </row>
    <row r="117" spans="1:8">
      <c r="A117" s="6" t="s">
        <v>77</v>
      </c>
      <c r="B117" s="7">
        <v>6069268816</v>
      </c>
      <c r="C117" s="7">
        <v>5520607826.1999998</v>
      </c>
      <c r="D117" s="7">
        <v>4461103728.1800003</v>
      </c>
      <c r="E117" s="7">
        <v>1059504098.0199999</v>
      </c>
      <c r="F117" s="8">
        <f t="shared" si="17"/>
        <v>90.960015012786997</v>
      </c>
      <c r="G117" s="8">
        <f t="shared" si="18"/>
        <v>80.808198456123847</v>
      </c>
      <c r="H117" s="35">
        <f t="shared" si="16"/>
        <v>-4.6550440127142139</v>
      </c>
    </row>
    <row r="118" spans="1:8">
      <c r="A118" s="6" t="s">
        <v>78</v>
      </c>
      <c r="B118" s="7">
        <v>1835865102</v>
      </c>
      <c r="C118" s="7">
        <v>1755023856.6500001</v>
      </c>
      <c r="D118" s="7">
        <v>1593297570.7699995</v>
      </c>
      <c r="E118" s="7">
        <v>161726285.88000003</v>
      </c>
      <c r="F118" s="8">
        <f t="shared" si="17"/>
        <v>95.596558523721001</v>
      </c>
      <c r="G118" s="8">
        <f t="shared" si="18"/>
        <v>90.784952280437679</v>
      </c>
      <c r="H118" s="35">
        <f t="shared" si="16"/>
        <v>3.0727324176248629</v>
      </c>
    </row>
    <row r="119" spans="1:8">
      <c r="A119" s="6" t="s">
        <v>79</v>
      </c>
      <c r="B119" s="7">
        <v>18000000000</v>
      </c>
      <c r="C119" s="7">
        <v>17658801401.98</v>
      </c>
      <c r="D119" s="7">
        <v>17658801401.98</v>
      </c>
      <c r="E119" s="7">
        <v>0</v>
      </c>
      <c r="F119" s="8">
        <f t="shared" si="17"/>
        <v>98.104452233222219</v>
      </c>
      <c r="G119" s="8">
        <f t="shared" si="18"/>
        <v>100</v>
      </c>
      <c r="H119" s="35">
        <f t="shared" si="16"/>
        <v>0.20992187854251654</v>
      </c>
    </row>
    <row r="120" spans="1:8">
      <c r="A120" s="6" t="s">
        <v>80</v>
      </c>
      <c r="B120" s="7">
        <v>90792164010</v>
      </c>
      <c r="C120" s="7">
        <v>81073465463.769989</v>
      </c>
      <c r="D120" s="7">
        <v>80844871351.170013</v>
      </c>
      <c r="E120" s="7">
        <v>228594112.59999999</v>
      </c>
      <c r="F120" s="8">
        <f>C120/B120*100</f>
        <v>89.295663725825975</v>
      </c>
      <c r="G120" s="8">
        <f>D120/C120*100</f>
        <v>99.718040777839789</v>
      </c>
      <c r="H120" s="35">
        <f t="shared" si="16"/>
        <v>-0.9713727413235631</v>
      </c>
    </row>
    <row r="121" spans="1:8">
      <c r="A121" s="6" t="s">
        <v>81</v>
      </c>
      <c r="B121" s="7">
        <v>55985581467</v>
      </c>
      <c r="C121" s="7">
        <v>54182304252.239998</v>
      </c>
      <c r="D121" s="7">
        <v>50178654625.119987</v>
      </c>
      <c r="E121" s="7">
        <v>4003649627.1199999</v>
      </c>
      <c r="F121" s="8">
        <f t="shared" si="17"/>
        <v>96.7790328018243</v>
      </c>
      <c r="G121" s="8">
        <f t="shared" si="18"/>
        <v>92.610780064868706</v>
      </c>
      <c r="H121" s="35">
        <f t="shared" si="16"/>
        <v>7.3284216795672705</v>
      </c>
    </row>
    <row r="122" spans="1:8">
      <c r="A122" s="6" t="s">
        <v>82</v>
      </c>
      <c r="B122" s="7">
        <v>1080839790</v>
      </c>
      <c r="C122" s="7">
        <v>356834790</v>
      </c>
      <c r="D122" s="7">
        <v>356834790</v>
      </c>
      <c r="E122" s="7">
        <v>0</v>
      </c>
      <c r="F122" s="8">
        <f t="shared" si="17"/>
        <v>33.014586740926703</v>
      </c>
      <c r="G122" s="8">
        <f t="shared" si="18"/>
        <v>100</v>
      </c>
      <c r="H122" s="35">
        <f t="shared" si="16"/>
        <v>18.944929999999999</v>
      </c>
    </row>
    <row r="123" spans="1:8">
      <c r="A123" s="6" t="s">
        <v>83</v>
      </c>
      <c r="B123" s="7">
        <v>2047782807.79</v>
      </c>
      <c r="C123" s="7">
        <v>1225297555.1399996</v>
      </c>
      <c r="D123" s="7">
        <v>421563568.20000005</v>
      </c>
      <c r="E123" s="7">
        <v>803733986.93999994</v>
      </c>
      <c r="F123" s="8">
        <f t="shared" si="15"/>
        <v>59.835327773962533</v>
      </c>
      <c r="G123" s="8">
        <f t="shared" si="15"/>
        <v>34.404995458579293</v>
      </c>
      <c r="H123" s="35">
        <f t="shared" si="16"/>
        <v>-2.239899887091596</v>
      </c>
    </row>
    <row r="124" spans="1:8">
      <c r="A124" s="3" t="s">
        <v>66</v>
      </c>
      <c r="B124" s="4">
        <v>77537845946.309998</v>
      </c>
      <c r="C124" s="4">
        <v>76830108167.940002</v>
      </c>
      <c r="D124" s="4">
        <v>49892631098.229996</v>
      </c>
      <c r="E124" s="4">
        <v>26937477069.709999</v>
      </c>
      <c r="F124" s="5">
        <f t="shared" si="15"/>
        <v>99.087235697958306</v>
      </c>
      <c r="G124" s="5">
        <f t="shared" si="15"/>
        <v>64.938905186976442</v>
      </c>
      <c r="H124" s="35">
        <f t="shared" si="16"/>
        <v>7.9456124339446887</v>
      </c>
    </row>
    <row r="125" spans="1:8">
      <c r="A125" s="6" t="s">
        <v>84</v>
      </c>
      <c r="B125" s="7">
        <v>5535810596.8199997</v>
      </c>
      <c r="C125" s="7">
        <v>5526547727.4699965</v>
      </c>
      <c r="D125" s="7">
        <v>2699822885.2299962</v>
      </c>
      <c r="E125" s="7">
        <v>2826724842.2400002</v>
      </c>
      <c r="F125" s="8">
        <f t="shared" si="15"/>
        <v>99.832673658392068</v>
      </c>
      <c r="G125" s="8">
        <f t="shared" si="15"/>
        <v>48.851887622545711</v>
      </c>
      <c r="H125" s="35">
        <f t="shared" si="16"/>
        <v>-15.509487054167309</v>
      </c>
    </row>
    <row r="126" spans="1:8">
      <c r="A126" s="6" t="s">
        <v>85</v>
      </c>
      <c r="B126" s="7">
        <v>13537362903.559999</v>
      </c>
      <c r="C126" s="7">
        <v>13517144267.680002</v>
      </c>
      <c r="D126" s="7">
        <v>10004405898.419998</v>
      </c>
      <c r="E126" s="7">
        <v>3512738369.2600007</v>
      </c>
      <c r="F126" s="8">
        <f t="shared" si="15"/>
        <v>99.850645683180446</v>
      </c>
      <c r="G126" s="8">
        <f t="shared" si="15"/>
        <v>74.012718221413877</v>
      </c>
      <c r="H126" s="35">
        <f t="shared" si="16"/>
        <v>-2.4851477499609729</v>
      </c>
    </row>
    <row r="127" spans="1:8">
      <c r="A127" s="6" t="s">
        <v>86</v>
      </c>
      <c r="B127" s="7">
        <v>10370883526.93</v>
      </c>
      <c r="C127" s="7">
        <v>10344426808.49</v>
      </c>
      <c r="D127" s="7">
        <v>6419692790.0699987</v>
      </c>
      <c r="E127" s="7">
        <v>3924734018.4199991</v>
      </c>
      <c r="F127" s="8">
        <f t="shared" si="15"/>
        <v>99.744894266999523</v>
      </c>
      <c r="G127" s="8">
        <f t="shared" si="15"/>
        <v>62.05943460106608</v>
      </c>
      <c r="H127" s="35">
        <f t="shared" si="16"/>
        <v>-7.2044662766734717</v>
      </c>
    </row>
    <row r="128" spans="1:8">
      <c r="A128" s="6" t="s">
        <v>87</v>
      </c>
      <c r="B128" s="7">
        <v>253524512</v>
      </c>
      <c r="C128" s="7">
        <v>252356839.64000002</v>
      </c>
      <c r="D128" s="7">
        <v>245997468.59</v>
      </c>
      <c r="E128" s="7">
        <v>6359371.0499999989</v>
      </c>
      <c r="F128" s="8">
        <f>C128/B128*100</f>
        <v>99.539424274683157</v>
      </c>
      <c r="G128" s="8">
        <f>D128/C128*100</f>
        <v>97.480008443966895</v>
      </c>
      <c r="H128" s="35">
        <f t="shared" si="16"/>
        <v>369.58249045847697</v>
      </c>
    </row>
    <row r="129" spans="1:12">
      <c r="A129" s="6" t="s">
        <v>88</v>
      </c>
      <c r="B129" s="7">
        <v>643509467</v>
      </c>
      <c r="C129" s="7">
        <v>641050432.76999998</v>
      </c>
      <c r="D129" s="7">
        <v>625923559.86000001</v>
      </c>
      <c r="E129" s="7">
        <v>15126872.909999998</v>
      </c>
      <c r="F129" s="8">
        <f t="shared" si="15"/>
        <v>99.61787132029869</v>
      </c>
      <c r="G129" s="8">
        <f t="shared" si="15"/>
        <v>97.640299087758791</v>
      </c>
      <c r="H129" s="35">
        <f t="shared" si="16"/>
        <v>-16.649716996835934</v>
      </c>
    </row>
    <row r="130" spans="1:12">
      <c r="A130" s="6" t="s">
        <v>89</v>
      </c>
      <c r="B130" s="7">
        <v>10267877463</v>
      </c>
      <c r="C130" s="7">
        <v>9620151168.5100002</v>
      </c>
      <c r="D130" s="7">
        <v>3810736089.3500004</v>
      </c>
      <c r="E130" s="7">
        <v>5809415079.1599998</v>
      </c>
      <c r="F130" s="8">
        <f t="shared" si="15"/>
        <v>93.691721616039317</v>
      </c>
      <c r="G130" s="8">
        <f t="shared" si="15"/>
        <v>39.612018798871112</v>
      </c>
      <c r="H130" s="35">
        <f t="shared" si="16"/>
        <v>-18.736248420801303</v>
      </c>
    </row>
    <row r="131" spans="1:12">
      <c r="A131" s="6" t="s">
        <v>90</v>
      </c>
      <c r="B131" s="7">
        <v>36928877477</v>
      </c>
      <c r="C131" s="7">
        <v>36928430923.380005</v>
      </c>
      <c r="D131" s="7">
        <v>26086052406.709999</v>
      </c>
      <c r="E131" s="7">
        <v>10842378516.67</v>
      </c>
      <c r="F131" s="8">
        <f t="shared" si="15"/>
        <v>99.998790773913242</v>
      </c>
      <c r="G131" s="8">
        <f t="shared" si="15"/>
        <v>70.639482248335881</v>
      </c>
      <c r="H131" s="35">
        <f t="shared" si="16"/>
        <v>36.956589926997566</v>
      </c>
    </row>
    <row r="132" spans="1:12">
      <c r="A132" s="3" t="s">
        <v>67</v>
      </c>
      <c r="B132" s="4">
        <v>226889701082</v>
      </c>
      <c r="C132" s="4">
        <v>207562179122.95001</v>
      </c>
      <c r="D132" s="4">
        <v>207196744697.66998</v>
      </c>
      <c r="E132" s="4">
        <v>365434425.27999997</v>
      </c>
      <c r="F132" s="8">
        <f t="shared" si="15"/>
        <v>91.481534037516823</v>
      </c>
      <c r="G132" s="8">
        <f t="shared" si="15"/>
        <v>99.823939781888896</v>
      </c>
      <c r="H132" s="35">
        <f t="shared" si="16"/>
        <v>21.40086057553934</v>
      </c>
    </row>
    <row r="133" spans="1:12">
      <c r="A133" s="6" t="s">
        <v>91</v>
      </c>
      <c r="B133" s="7">
        <v>226889701082</v>
      </c>
      <c r="C133" s="7">
        <v>207562179122.95001</v>
      </c>
      <c r="D133" s="7">
        <v>207196744697.66998</v>
      </c>
      <c r="E133" s="7">
        <v>365434425.27999997</v>
      </c>
      <c r="F133" s="8">
        <f t="shared" si="15"/>
        <v>91.481534037516823</v>
      </c>
      <c r="G133" s="8">
        <f t="shared" si="15"/>
        <v>99.823939781888896</v>
      </c>
      <c r="H133" s="35">
        <f t="shared" si="16"/>
        <v>21.40086057553934</v>
      </c>
    </row>
    <row r="134" spans="1:12">
      <c r="A134" s="9" t="s">
        <v>838</v>
      </c>
      <c r="B134" s="10">
        <f>B111+B124</f>
        <v>620768642883</v>
      </c>
      <c r="C134" s="10">
        <f>C111+C124</f>
        <v>603025223161.36987</v>
      </c>
      <c r="D134" s="10">
        <f>D111+D124</f>
        <v>526799395711.55988</v>
      </c>
      <c r="E134" s="10">
        <f>E111+E124</f>
        <v>76225827449.809998</v>
      </c>
      <c r="F134" s="11">
        <f>C134/B134*100</f>
        <v>97.141701675003205</v>
      </c>
      <c r="G134" s="11">
        <f>D134/C134*100</f>
        <v>87.359429668597471</v>
      </c>
      <c r="H134" s="35">
        <f t="shared" si="16"/>
        <v>3.6107993167886434</v>
      </c>
      <c r="I134" s="10">
        <v>83698862576.869904</v>
      </c>
      <c r="J134" s="10">
        <v>-10817966409.270018</v>
      </c>
      <c r="K134" s="10">
        <f>I134+J134</f>
        <v>72880896167.599884</v>
      </c>
      <c r="L134" s="10">
        <v>36315177389.589928</v>
      </c>
    </row>
    <row r="135" spans="1:12">
      <c r="A135" s="9" t="s">
        <v>26</v>
      </c>
      <c r="B135" s="10">
        <v>847658343965.00012</v>
      </c>
      <c r="C135" s="10">
        <v>810587402284.32007</v>
      </c>
      <c r="D135" s="10">
        <v>733996140409.22986</v>
      </c>
      <c r="E135" s="10">
        <v>76591261875.090012</v>
      </c>
      <c r="F135" s="11">
        <f>C135/B135*100</f>
        <v>95.626664688124535</v>
      </c>
      <c r="G135" s="11">
        <f>D135/C135*100</f>
        <v>90.551140856711072</v>
      </c>
      <c r="H135" s="35">
        <f t="shared" si="16"/>
        <v>7.6502189051382601</v>
      </c>
    </row>
    <row r="136" spans="1:12">
      <c r="B136" s="119">
        <v>2013</v>
      </c>
      <c r="C136" s="119"/>
      <c r="D136" s="119"/>
      <c r="E136" s="119"/>
    </row>
    <row r="137" spans="1:12" ht="30">
      <c r="B137" s="1" t="s">
        <v>0</v>
      </c>
      <c r="C137" s="1" t="s">
        <v>68</v>
      </c>
      <c r="D137" s="1" t="s">
        <v>69</v>
      </c>
      <c r="E137" s="1" t="s">
        <v>3</v>
      </c>
      <c r="F137" s="2" t="s">
        <v>70</v>
      </c>
      <c r="G137" s="2" t="s">
        <v>71</v>
      </c>
      <c r="H137" s="2" t="s">
        <v>837</v>
      </c>
    </row>
    <row r="138" spans="1:12">
      <c r="A138" s="3" t="s">
        <v>65</v>
      </c>
      <c r="B138" s="4">
        <v>528762957965.73999</v>
      </c>
      <c r="C138" s="4">
        <v>510835177830.69995</v>
      </c>
      <c r="D138" s="4">
        <v>473326849717.53973</v>
      </c>
      <c r="E138" s="4">
        <v>37508328113.159996</v>
      </c>
      <c r="F138" s="5">
        <f>C138/B138*100</f>
        <v>96.609486374761971</v>
      </c>
      <c r="G138" s="5">
        <f>D138/C138*100</f>
        <v>92.657450046325678</v>
      </c>
      <c r="H138" s="35">
        <f>C138/C165*100-100</f>
        <v>4.3904288263237419</v>
      </c>
    </row>
    <row r="139" spans="1:12">
      <c r="A139" s="6" t="s">
        <v>72</v>
      </c>
      <c r="B139" s="7">
        <v>87922091649.87001</v>
      </c>
      <c r="C139" s="7">
        <v>87206024711.019928</v>
      </c>
      <c r="D139" s="7">
        <v>85911521131.919907</v>
      </c>
      <c r="E139" s="7">
        <v>1294503579.0999975</v>
      </c>
      <c r="F139" s="8">
        <f t="shared" ref="F139:G160" si="19">C139/B139*100</f>
        <v>99.185566533492334</v>
      </c>
      <c r="G139" s="8">
        <f t="shared" si="19"/>
        <v>98.515580106546878</v>
      </c>
      <c r="H139" s="35">
        <f t="shared" ref="H139:H162" si="20">C139/C166*100-100</f>
        <v>-0.5338701404993742</v>
      </c>
    </row>
    <row r="140" spans="1:12">
      <c r="A140" s="6" t="s">
        <v>73</v>
      </c>
      <c r="B140" s="7">
        <v>12761310403.110004</v>
      </c>
      <c r="C140" s="7">
        <v>12182840307.950018</v>
      </c>
      <c r="D140" s="7">
        <v>9457794173.9500027</v>
      </c>
      <c r="E140" s="7">
        <v>2725046133.9999976</v>
      </c>
      <c r="F140" s="8">
        <f t="shared" si="19"/>
        <v>95.467000826035786</v>
      </c>
      <c r="G140" s="8">
        <f t="shared" si="19"/>
        <v>77.632095101650776</v>
      </c>
      <c r="H140" s="35">
        <f t="shared" si="20"/>
        <v>15.729745545908429</v>
      </c>
    </row>
    <row r="141" spans="1:12">
      <c r="A141" s="6" t="s">
        <v>74</v>
      </c>
      <c r="B141" s="7">
        <v>4730054653.7699995</v>
      </c>
      <c r="C141" s="7">
        <v>4705899514.550004</v>
      </c>
      <c r="D141" s="7">
        <v>4682238028.9500027</v>
      </c>
      <c r="E141" s="7">
        <v>23661485.599999994</v>
      </c>
      <c r="F141" s="8">
        <f t="shared" si="19"/>
        <v>99.48932642457433</v>
      </c>
      <c r="G141" s="8">
        <f t="shared" si="19"/>
        <v>99.497195264649335</v>
      </c>
      <c r="H141" s="35">
        <f t="shared" si="20"/>
        <v>0.59086180614187356</v>
      </c>
    </row>
    <row r="142" spans="1:12">
      <c r="A142" s="6" t="s">
        <v>75</v>
      </c>
      <c r="B142" s="7">
        <v>244233530024.66</v>
      </c>
      <c r="C142" s="7">
        <v>243493252329.22998</v>
      </c>
      <c r="D142" s="7">
        <v>216535764487.32996</v>
      </c>
      <c r="E142" s="7">
        <v>26957487841.900002</v>
      </c>
      <c r="F142" s="8">
        <f t="shared" si="19"/>
        <v>99.696897598230976</v>
      </c>
      <c r="G142" s="8">
        <f t="shared" si="19"/>
        <v>88.928856309557816</v>
      </c>
      <c r="H142" s="35">
        <f t="shared" si="20"/>
        <v>4.5197213257198712</v>
      </c>
    </row>
    <row r="143" spans="1:12">
      <c r="A143" s="6" t="s">
        <v>76</v>
      </c>
      <c r="B143" s="7">
        <v>4394226595.2900009</v>
      </c>
      <c r="C143" s="7">
        <v>4227700332.3400002</v>
      </c>
      <c r="D143" s="7">
        <v>3701402903.29</v>
      </c>
      <c r="E143" s="7">
        <v>526297429.04999995</v>
      </c>
      <c r="F143" s="8">
        <f t="shared" ref="F143:G149" si="21">C143/B143*100</f>
        <v>96.210339650474694</v>
      </c>
      <c r="G143" s="8">
        <f t="shared" si="21"/>
        <v>87.551212534529412</v>
      </c>
      <c r="H143" s="35">
        <f t="shared" si="20"/>
        <v>2.2802997463475805</v>
      </c>
    </row>
    <row r="144" spans="1:12">
      <c r="A144" s="6" t="s">
        <v>77</v>
      </c>
      <c r="B144" s="7">
        <v>6640065932</v>
      </c>
      <c r="C144" s="7">
        <v>5790141459.54</v>
      </c>
      <c r="D144" s="7">
        <v>4758963731.0799999</v>
      </c>
      <c r="E144" s="7">
        <v>1031177728.46</v>
      </c>
      <c r="F144" s="8">
        <f t="shared" si="21"/>
        <v>87.20005974091282</v>
      </c>
      <c r="G144" s="8">
        <f t="shared" si="21"/>
        <v>82.190802493072042</v>
      </c>
      <c r="H144" s="35">
        <f t="shared" si="20"/>
        <v>2.2546957316745591</v>
      </c>
    </row>
    <row r="145" spans="1:8">
      <c r="A145" s="6" t="s">
        <v>78</v>
      </c>
      <c r="B145" s="7">
        <v>1778104805</v>
      </c>
      <c r="C145" s="7">
        <v>1702704309.3599999</v>
      </c>
      <c r="D145" s="7">
        <v>1511386899.1900001</v>
      </c>
      <c r="E145" s="7">
        <v>191317410.16999999</v>
      </c>
      <c r="F145" s="8">
        <f t="shared" si="21"/>
        <v>95.759502171751905</v>
      </c>
      <c r="G145" s="8">
        <f t="shared" si="21"/>
        <v>88.763908735163128</v>
      </c>
      <c r="H145" s="35">
        <f t="shared" si="20"/>
        <v>4.5220859182818458</v>
      </c>
    </row>
    <row r="146" spans="1:8">
      <c r="A146" s="6" t="s">
        <v>79</v>
      </c>
      <c r="B146" s="7">
        <v>18600000000</v>
      </c>
      <c r="C146" s="7">
        <v>17621809368.720001</v>
      </c>
      <c r="D146" s="7">
        <v>17621809368.720001</v>
      </c>
      <c r="E146" s="7">
        <v>0</v>
      </c>
      <c r="F146" s="8">
        <f t="shared" si="21"/>
        <v>94.740910584516129</v>
      </c>
      <c r="G146" s="8">
        <f t="shared" si="21"/>
        <v>100</v>
      </c>
      <c r="H146" s="35">
        <f t="shared" si="20"/>
        <v>6.8511775262695096</v>
      </c>
    </row>
    <row r="147" spans="1:8">
      <c r="A147" s="6" t="s">
        <v>80</v>
      </c>
      <c r="B147" s="7">
        <v>89882832197</v>
      </c>
      <c r="C147" s="7">
        <v>81868715853.240005</v>
      </c>
      <c r="D147" s="7">
        <v>81711656952.079971</v>
      </c>
      <c r="E147" s="7">
        <v>157058901.16</v>
      </c>
      <c r="F147" s="8">
        <f t="shared" si="21"/>
        <v>91.083818624901454</v>
      </c>
      <c r="G147" s="8">
        <f t="shared" si="21"/>
        <v>99.808157609994055</v>
      </c>
      <c r="H147" s="35">
        <f t="shared" si="20"/>
        <v>0.59440987397482559</v>
      </c>
    </row>
    <row r="148" spans="1:8">
      <c r="A148" s="6" t="s">
        <v>81</v>
      </c>
      <c r="B148" s="7">
        <v>54937947326</v>
      </c>
      <c r="C148" s="7">
        <v>50482717815.419998</v>
      </c>
      <c r="D148" s="7">
        <v>46693183305.459991</v>
      </c>
      <c r="E148" s="7">
        <v>3789534509.96</v>
      </c>
      <c r="F148" s="8">
        <f t="shared" si="21"/>
        <v>91.890433248001031</v>
      </c>
      <c r="G148" s="8">
        <f t="shared" si="21"/>
        <v>92.493402348471648</v>
      </c>
      <c r="H148" s="35">
        <f t="shared" si="20"/>
        <v>18.331828686883938</v>
      </c>
    </row>
    <row r="149" spans="1:8">
      <c r="A149" s="6" t="s">
        <v>82</v>
      </c>
      <c r="B149" s="7">
        <v>1024005000</v>
      </c>
      <c r="C149" s="7">
        <v>300000000</v>
      </c>
      <c r="D149" s="7">
        <v>300000000</v>
      </c>
      <c r="E149" s="7">
        <v>0</v>
      </c>
      <c r="F149" s="8">
        <f t="shared" si="21"/>
        <v>29.296731949551031</v>
      </c>
      <c r="G149" s="8">
        <f t="shared" si="21"/>
        <v>100</v>
      </c>
      <c r="H149" s="35">
        <f t="shared" si="20"/>
        <v>0.44165913735845663</v>
      </c>
    </row>
    <row r="150" spans="1:8">
      <c r="A150" s="6" t="s">
        <v>83</v>
      </c>
      <c r="B150" s="7">
        <v>1858789379.04</v>
      </c>
      <c r="C150" s="7">
        <v>1253371829.3300002</v>
      </c>
      <c r="D150" s="7">
        <v>441128735.56999999</v>
      </c>
      <c r="E150" s="7">
        <v>812243093.76000011</v>
      </c>
      <c r="F150" s="8">
        <f t="shared" si="19"/>
        <v>67.42947014133054</v>
      </c>
      <c r="G150" s="8">
        <f t="shared" si="19"/>
        <v>35.19536064615469</v>
      </c>
      <c r="H150" s="35">
        <f t="shared" si="20"/>
        <v>0.6860149383141021</v>
      </c>
    </row>
    <row r="151" spans="1:8">
      <c r="A151" s="3" t="s">
        <v>66</v>
      </c>
      <c r="B151" s="4">
        <v>71279962067.899994</v>
      </c>
      <c r="C151" s="4">
        <v>71174831876.520004</v>
      </c>
      <c r="D151" s="4">
        <v>50563305488.62001</v>
      </c>
      <c r="E151" s="4">
        <v>20611526387.899998</v>
      </c>
      <c r="F151" s="5">
        <f t="shared" si="19"/>
        <v>99.85251087636685</v>
      </c>
      <c r="G151" s="5">
        <f t="shared" si="19"/>
        <v>71.040990411247364</v>
      </c>
      <c r="H151" s="35">
        <f t="shared" si="20"/>
        <v>55.903859546400128</v>
      </c>
    </row>
    <row r="152" spans="1:8">
      <c r="A152" s="6" t="s">
        <v>84</v>
      </c>
      <c r="B152" s="7">
        <v>6551423061.5099983</v>
      </c>
      <c r="C152" s="7">
        <v>6541027548.2799997</v>
      </c>
      <c r="D152" s="7">
        <v>3180458926.5500031</v>
      </c>
      <c r="E152" s="7">
        <v>3360568621.7299972</v>
      </c>
      <c r="F152" s="8">
        <f t="shared" si="19"/>
        <v>99.841324348429382</v>
      </c>
      <c r="G152" s="8">
        <f t="shared" si="19"/>
        <v>48.623230877330933</v>
      </c>
      <c r="H152" s="35">
        <f t="shared" si="20"/>
        <v>29.932580596152604</v>
      </c>
    </row>
    <row r="153" spans="1:8">
      <c r="A153" s="6" t="s">
        <v>85</v>
      </c>
      <c r="B153" s="7">
        <v>13872524995</v>
      </c>
      <c r="C153" s="7">
        <v>13861626158.260002</v>
      </c>
      <c r="D153" s="7">
        <v>11396946657.190001</v>
      </c>
      <c r="E153" s="7">
        <v>2464679501.0700002</v>
      </c>
      <c r="F153" s="8">
        <f t="shared" si="19"/>
        <v>99.921435811116382</v>
      </c>
      <c r="G153" s="8">
        <f t="shared" si="19"/>
        <v>82.219405768627482</v>
      </c>
      <c r="H153" s="35">
        <f t="shared" si="20"/>
        <v>-15.0622048912076</v>
      </c>
    </row>
    <row r="154" spans="1:8">
      <c r="A154" s="6" t="s">
        <v>86</v>
      </c>
      <c r="B154" s="7">
        <v>11216791788.389999</v>
      </c>
      <c r="C154" s="7">
        <v>11147548156.069998</v>
      </c>
      <c r="D154" s="7">
        <v>6983227369.7600021</v>
      </c>
      <c r="E154" s="7">
        <v>4164320786.3099995</v>
      </c>
      <c r="F154" s="8">
        <f t="shared" si="19"/>
        <v>99.38267881203187</v>
      </c>
      <c r="G154" s="8">
        <f t="shared" si="19"/>
        <v>62.643616981887952</v>
      </c>
      <c r="H154" s="35">
        <f t="shared" si="20"/>
        <v>23.803803600712143</v>
      </c>
    </row>
    <row r="155" spans="1:8">
      <c r="A155" s="6" t="s">
        <v>87</v>
      </c>
      <c r="B155" s="7">
        <v>53835668</v>
      </c>
      <c r="C155" s="7">
        <v>53740683.429999992</v>
      </c>
      <c r="D155" s="7">
        <v>45491244.749999993</v>
      </c>
      <c r="E155" s="7">
        <v>8249438.6800000006</v>
      </c>
      <c r="F155" s="8">
        <f>C155/B155*100</f>
        <v>99.823565725979279</v>
      </c>
      <c r="G155" s="8">
        <f>D155/C155*100</f>
        <v>84.649546389291245</v>
      </c>
      <c r="H155" s="35">
        <f t="shared" si="20"/>
        <v>-54.826584939548802</v>
      </c>
    </row>
    <row r="156" spans="1:8">
      <c r="A156" s="6" t="s">
        <v>88</v>
      </c>
      <c r="B156" s="7">
        <v>770452472</v>
      </c>
      <c r="C156" s="7">
        <v>769104086.60000002</v>
      </c>
      <c r="D156" s="7">
        <v>757003363.00999999</v>
      </c>
      <c r="E156" s="7">
        <v>12100723.59</v>
      </c>
      <c r="F156" s="8">
        <f t="shared" si="19"/>
        <v>99.824987854669374</v>
      </c>
      <c r="G156" s="8">
        <f t="shared" si="19"/>
        <v>98.426646821824335</v>
      </c>
      <c r="H156" s="35">
        <f t="shared" si="20"/>
        <v>-19.471159299760444</v>
      </c>
    </row>
    <row r="157" spans="1:8">
      <c r="A157" s="6" t="s">
        <v>89</v>
      </c>
      <c r="B157" s="7">
        <v>11850885077</v>
      </c>
      <c r="C157" s="7">
        <v>11838182438.740002</v>
      </c>
      <c r="D157" s="7">
        <v>3602470850.3400002</v>
      </c>
      <c r="E157" s="7">
        <v>8235711588.3999996</v>
      </c>
      <c r="F157" s="8">
        <f t="shared" si="19"/>
        <v>99.89281274624247</v>
      </c>
      <c r="G157" s="8">
        <f t="shared" si="19"/>
        <v>30.430945535617454</v>
      </c>
      <c r="H157" s="35">
        <f t="shared" si="20"/>
        <v>88.929647398194589</v>
      </c>
    </row>
    <row r="158" spans="1:8">
      <c r="A158" s="6" t="s">
        <v>90</v>
      </c>
      <c r="B158" s="7">
        <v>26964049006</v>
      </c>
      <c r="C158" s="7">
        <v>26963602805.139999</v>
      </c>
      <c r="D158" s="7">
        <v>24597707077.02</v>
      </c>
      <c r="E158" s="7">
        <v>2365895728.1199999</v>
      </c>
      <c r="F158" s="8">
        <f t="shared" si="19"/>
        <v>99.998345200826847</v>
      </c>
      <c r="G158" s="8">
        <f t="shared" si="19"/>
        <v>91.225594942865001</v>
      </c>
      <c r="H158" s="35">
        <f t="shared" si="20"/>
        <v>238.95331558928706</v>
      </c>
    </row>
    <row r="159" spans="1:8">
      <c r="A159" s="3" t="s">
        <v>67</v>
      </c>
      <c r="B159" s="4">
        <v>199491812492</v>
      </c>
      <c r="C159" s="4">
        <v>170972576420.73999</v>
      </c>
      <c r="D159" s="4">
        <v>170579247518.98999</v>
      </c>
      <c r="E159" s="4">
        <v>393328901.75</v>
      </c>
      <c r="F159" s="8">
        <f t="shared" si="19"/>
        <v>85.704056865790577</v>
      </c>
      <c r="G159" s="8">
        <f t="shared" si="19"/>
        <v>99.769946204248527</v>
      </c>
      <c r="H159" s="35">
        <f t="shared" si="20"/>
        <v>-20.230642409737271</v>
      </c>
    </row>
    <row r="160" spans="1:8">
      <c r="A160" s="6" t="s">
        <v>91</v>
      </c>
      <c r="B160" s="7">
        <v>199491812492</v>
      </c>
      <c r="C160" s="7">
        <v>170972576420.73999</v>
      </c>
      <c r="D160" s="7">
        <v>170579247518.98999</v>
      </c>
      <c r="E160" s="7">
        <v>393328901.75</v>
      </c>
      <c r="F160" s="8">
        <f t="shared" si="19"/>
        <v>85.704056865790577</v>
      </c>
      <c r="G160" s="8">
        <f t="shared" si="19"/>
        <v>99.769946204248527</v>
      </c>
      <c r="H160" s="35">
        <f t="shared" si="20"/>
        <v>-20.230642409737271</v>
      </c>
    </row>
    <row r="161" spans="1:12">
      <c r="A161" s="9" t="s">
        <v>838</v>
      </c>
      <c r="B161" s="10">
        <f>B138+B151</f>
        <v>600042920033.64001</v>
      </c>
      <c r="C161" s="10">
        <f>C138+C151</f>
        <v>582010009707.21997</v>
      </c>
      <c r="D161" s="10">
        <f>D138+D151</f>
        <v>523890155206.15973</v>
      </c>
      <c r="E161" s="10">
        <f>E138+E151</f>
        <v>58119854501.059998</v>
      </c>
      <c r="F161" s="11">
        <f>C161/B161*100</f>
        <v>96.994729922751347</v>
      </c>
      <c r="G161" s="11">
        <f>D161/C161*100</f>
        <v>90.013942452588154</v>
      </c>
      <c r="H161" s="35">
        <f t="shared" si="20"/>
        <v>8.7861824230225523</v>
      </c>
      <c r="I161" s="10">
        <v>75634162031.900116</v>
      </c>
      <c r="J161" s="10">
        <v>-13382109140.14002</v>
      </c>
      <c r="K161" s="10">
        <f>I161+J161</f>
        <v>62252052891.760094</v>
      </c>
      <c r="L161" s="10">
        <v>36721538836.660095</v>
      </c>
    </row>
    <row r="162" spans="1:12">
      <c r="A162" s="9" t="s">
        <v>26</v>
      </c>
      <c r="B162" s="10">
        <v>799534732525.64001</v>
      </c>
      <c r="C162" s="10">
        <v>752982586127.95996</v>
      </c>
      <c r="D162" s="10">
        <v>694469402725.14978</v>
      </c>
      <c r="E162" s="10">
        <v>58513183402.80999</v>
      </c>
      <c r="F162" s="11">
        <f>C162/B162*100</f>
        <v>94.177595480983413</v>
      </c>
      <c r="G162" s="11">
        <f>D162/C162*100</f>
        <v>92.229145204578927</v>
      </c>
      <c r="H162" s="35">
        <f t="shared" si="20"/>
        <v>0.48647242816615233</v>
      </c>
    </row>
    <row r="163" spans="1:12">
      <c r="B163" s="119">
        <v>2012</v>
      </c>
      <c r="C163" s="119"/>
      <c r="D163" s="119"/>
      <c r="E163" s="119"/>
    </row>
    <row r="164" spans="1:12" ht="30">
      <c r="B164" s="1" t="s">
        <v>0</v>
      </c>
      <c r="C164" s="1" t="s">
        <v>68</v>
      </c>
      <c r="D164" s="1" t="s">
        <v>69</v>
      </c>
      <c r="E164" s="1" t="s">
        <v>3</v>
      </c>
      <c r="F164" s="2" t="s">
        <v>70</v>
      </c>
      <c r="G164" s="2" t="s">
        <v>71</v>
      </c>
      <c r="H164" s="2" t="s">
        <v>837</v>
      </c>
    </row>
    <row r="165" spans="1:12">
      <c r="A165" s="3" t="s">
        <v>65</v>
      </c>
      <c r="B165" s="4">
        <v>508447573289</v>
      </c>
      <c r="C165" s="4">
        <v>489350588530.09003</v>
      </c>
      <c r="D165" s="4">
        <v>461321361829.54999</v>
      </c>
      <c r="E165" s="4">
        <v>28029226700.540005</v>
      </c>
      <c r="F165" s="5">
        <f>C165/B165*100</f>
        <v>96.24406020164929</v>
      </c>
      <c r="G165" s="5">
        <f>D165/C165*100</f>
        <v>94.27215837530018</v>
      </c>
      <c r="H165" s="35">
        <f>C165/C192*100-100</f>
        <v>3.6057805140723218</v>
      </c>
    </row>
    <row r="166" spans="1:12">
      <c r="A166" s="6" t="s">
        <v>72</v>
      </c>
      <c r="B166" s="7">
        <v>89071020859.069992</v>
      </c>
      <c r="C166" s="7">
        <v>87674090501.160019</v>
      </c>
      <c r="D166" s="7">
        <v>85963335799.250092</v>
      </c>
      <c r="E166" s="7">
        <v>1710754701.9100001</v>
      </c>
      <c r="F166" s="8">
        <f t="shared" ref="F166:G187" si="22">C166/B166*100</f>
        <v>98.431666837949209</v>
      </c>
      <c r="G166" s="8">
        <f t="shared" si="22"/>
        <v>98.048734019217122</v>
      </c>
      <c r="H166" s="35">
        <f t="shared" ref="H166:H189" si="23">C166/C193*100-100</f>
        <v>-1.333161261127529</v>
      </c>
    </row>
    <row r="167" spans="1:12">
      <c r="A167" s="6" t="s">
        <v>73</v>
      </c>
      <c r="B167" s="7">
        <v>11148847466.629999</v>
      </c>
      <c r="C167" s="7">
        <v>10526974072.639994</v>
      </c>
      <c r="D167" s="7">
        <v>8449049779.1700048</v>
      </c>
      <c r="E167" s="7">
        <v>2077924293.4699991</v>
      </c>
      <c r="F167" s="8">
        <f t="shared" si="22"/>
        <v>94.422083575442599</v>
      </c>
      <c r="G167" s="8">
        <f t="shared" si="22"/>
        <v>80.26095363081977</v>
      </c>
      <c r="H167" s="35">
        <f t="shared" si="23"/>
        <v>-4.0259149393118321</v>
      </c>
    </row>
    <row r="168" spans="1:12">
      <c r="A168" s="6" t="s">
        <v>74</v>
      </c>
      <c r="B168" s="7">
        <v>4752451380.9300003</v>
      </c>
      <c r="C168" s="7">
        <v>4678257477.9199991</v>
      </c>
      <c r="D168" s="7">
        <v>4658645987.8900023</v>
      </c>
      <c r="E168" s="7">
        <v>19611490.030000001</v>
      </c>
      <c r="F168" s="8">
        <f t="shared" si="22"/>
        <v>98.438828784073067</v>
      </c>
      <c r="G168" s="8">
        <f t="shared" si="22"/>
        <v>99.580794983547676</v>
      </c>
      <c r="H168" s="35">
        <f t="shared" si="23"/>
        <v>-2.0565080431603207</v>
      </c>
    </row>
    <row r="169" spans="1:12">
      <c r="A169" s="6" t="s">
        <v>75</v>
      </c>
      <c r="B169" s="7">
        <v>234037242314</v>
      </c>
      <c r="C169" s="7">
        <v>232963931821.45996</v>
      </c>
      <c r="D169" s="7">
        <v>212253717028.67996</v>
      </c>
      <c r="E169" s="7">
        <v>20710214792.780003</v>
      </c>
      <c r="F169" s="8">
        <f t="shared" si="22"/>
        <v>99.541393291970167</v>
      </c>
      <c r="G169" s="8">
        <f t="shared" si="22"/>
        <v>91.110119652061854</v>
      </c>
      <c r="H169" s="35">
        <f t="shared" si="23"/>
        <v>5.5112959633718788</v>
      </c>
    </row>
    <row r="170" spans="1:12">
      <c r="A170" s="6" t="s">
        <v>76</v>
      </c>
      <c r="B170" s="7">
        <v>4239456081.9899998</v>
      </c>
      <c r="C170" s="7">
        <v>4133445387.650001</v>
      </c>
      <c r="D170" s="7">
        <v>3714777729.5099998</v>
      </c>
      <c r="E170" s="7">
        <v>418667658.13999999</v>
      </c>
      <c r="F170" s="8">
        <f t="shared" ref="F170:G176" si="24">C170/B170*100</f>
        <v>97.499426995119691</v>
      </c>
      <c r="G170" s="8">
        <f t="shared" si="24"/>
        <v>89.871218345090369</v>
      </c>
      <c r="H170" s="35">
        <f t="shared" si="23"/>
        <v>4.6654711610023725</v>
      </c>
    </row>
    <row r="171" spans="1:12">
      <c r="A171" s="6" t="s">
        <v>77</v>
      </c>
      <c r="B171" s="7">
        <v>6447232636</v>
      </c>
      <c r="C171" s="7">
        <v>5662469990.3600006</v>
      </c>
      <c r="D171" s="7">
        <v>4344337019.1100006</v>
      </c>
      <c r="E171" s="7">
        <v>1318132971.2500002</v>
      </c>
      <c r="F171" s="8">
        <f t="shared" si="24"/>
        <v>87.827914859810562</v>
      </c>
      <c r="G171" s="8">
        <f t="shared" si="24"/>
        <v>76.721590163055382</v>
      </c>
      <c r="H171" s="35">
        <f t="shared" si="23"/>
        <v>23.621587738711327</v>
      </c>
    </row>
    <row r="172" spans="1:12">
      <c r="A172" s="6" t="s">
        <v>78</v>
      </c>
      <c r="B172" s="7">
        <v>1743923444</v>
      </c>
      <c r="C172" s="7">
        <v>1629037819.5200002</v>
      </c>
      <c r="D172" s="7">
        <v>1541136650.1300008</v>
      </c>
      <c r="E172" s="7">
        <v>87901169.390000001</v>
      </c>
      <c r="F172" s="8">
        <f t="shared" si="24"/>
        <v>93.412232350263665</v>
      </c>
      <c r="G172" s="8">
        <f t="shared" si="24"/>
        <v>94.604105052889466</v>
      </c>
      <c r="H172" s="35">
        <f t="shared" si="23"/>
        <v>-3.9691589865852706</v>
      </c>
    </row>
    <row r="173" spans="1:12">
      <c r="A173" s="6" t="s">
        <v>79</v>
      </c>
      <c r="B173" s="7">
        <v>18200000000</v>
      </c>
      <c r="C173" s="7">
        <v>16491918738.459999</v>
      </c>
      <c r="D173" s="7">
        <v>16491918738.459999</v>
      </c>
      <c r="E173" s="7">
        <v>0</v>
      </c>
      <c r="F173" s="8">
        <f t="shared" si="24"/>
        <v>90.614938123406588</v>
      </c>
      <c r="G173" s="8">
        <f t="shared" si="24"/>
        <v>100</v>
      </c>
      <c r="H173" s="35">
        <f t="shared" si="23"/>
        <v>-1.7682936001281746</v>
      </c>
    </row>
    <row r="174" spans="1:12">
      <c r="A174" s="6" t="s">
        <v>80</v>
      </c>
      <c r="B174" s="7">
        <v>88524275790</v>
      </c>
      <c r="C174" s="7">
        <v>81384955640.97998</v>
      </c>
      <c r="D174" s="7">
        <v>81125928786.349976</v>
      </c>
      <c r="E174" s="7">
        <v>259026854.63000003</v>
      </c>
      <c r="F174" s="8">
        <f t="shared" si="24"/>
        <v>91.935183783986957</v>
      </c>
      <c r="G174" s="8">
        <f t="shared" si="24"/>
        <v>99.681726367496381</v>
      </c>
      <c r="H174" s="35">
        <f t="shared" si="23"/>
        <v>10.355785564805473</v>
      </c>
    </row>
    <row r="175" spans="1:12">
      <c r="A175" s="6" t="s">
        <v>81</v>
      </c>
      <c r="B175" s="7">
        <v>46571486698</v>
      </c>
      <c r="C175" s="7">
        <v>42661994136</v>
      </c>
      <c r="D175" s="7">
        <v>42022276282.709991</v>
      </c>
      <c r="E175" s="7">
        <v>639717853.28999984</v>
      </c>
      <c r="F175" s="8">
        <f t="shared" si="24"/>
        <v>91.605394546771265</v>
      </c>
      <c r="G175" s="8">
        <f t="shared" si="24"/>
        <v>98.500497067130325</v>
      </c>
      <c r="H175" s="35">
        <f t="shared" si="23"/>
        <v>-5.5253531040143145</v>
      </c>
    </row>
    <row r="176" spans="1:12">
      <c r="A176" s="6" t="s">
        <v>82</v>
      </c>
      <c r="B176" s="7">
        <v>1074305000</v>
      </c>
      <c r="C176" s="7">
        <v>298680848.74000001</v>
      </c>
      <c r="D176" s="7">
        <v>298680848.74000001</v>
      </c>
      <c r="E176" s="7">
        <v>0</v>
      </c>
      <c r="F176" s="8">
        <f t="shared" si="24"/>
        <v>27.802239470169088</v>
      </c>
      <c r="G176" s="8">
        <f t="shared" si="24"/>
        <v>100</v>
      </c>
      <c r="H176" s="35">
        <f t="shared" si="23"/>
        <v>60.694041738173468</v>
      </c>
    </row>
    <row r="177" spans="1:12">
      <c r="A177" s="6" t="s">
        <v>83</v>
      </c>
      <c r="B177" s="7">
        <v>2637331618.3800001</v>
      </c>
      <c r="C177" s="7">
        <v>1244832095.1999996</v>
      </c>
      <c r="D177" s="7">
        <v>457557179.55000001</v>
      </c>
      <c r="E177" s="7">
        <v>787274915.64999998</v>
      </c>
      <c r="F177" s="8">
        <f t="shared" si="22"/>
        <v>47.200438751219558</v>
      </c>
      <c r="G177" s="8">
        <f t="shared" si="22"/>
        <v>36.756537794479591</v>
      </c>
      <c r="H177" s="35">
        <f t="shared" si="23"/>
        <v>52.709058937548036</v>
      </c>
    </row>
    <row r="178" spans="1:12">
      <c r="A178" s="3" t="s">
        <v>66</v>
      </c>
      <c r="B178" s="4">
        <v>46829656350</v>
      </c>
      <c r="C178" s="4">
        <v>45653027502.720001</v>
      </c>
      <c r="D178" s="4">
        <v>32203083775.680004</v>
      </c>
      <c r="E178" s="4">
        <v>13449943727.039999</v>
      </c>
      <c r="F178" s="5">
        <f t="shared" si="22"/>
        <v>97.487427969818967</v>
      </c>
      <c r="G178" s="5">
        <f t="shared" si="22"/>
        <v>70.538769359296822</v>
      </c>
      <c r="H178" s="35">
        <f t="shared" si="23"/>
        <v>-5.8741267464955058</v>
      </c>
    </row>
    <row r="179" spans="1:12">
      <c r="A179" s="6" t="s">
        <v>84</v>
      </c>
      <c r="B179" s="7">
        <v>5030763220.000001</v>
      </c>
      <c r="C179" s="7">
        <v>5034170427.6699972</v>
      </c>
      <c r="D179" s="7">
        <v>2636007867.1800008</v>
      </c>
      <c r="E179" s="7">
        <v>2398162560.4899979</v>
      </c>
      <c r="F179" s="8">
        <f t="shared" si="22"/>
        <v>100.06772745050792</v>
      </c>
      <c r="G179" s="8">
        <f t="shared" si="22"/>
        <v>52.362308846187474</v>
      </c>
      <c r="H179" s="35">
        <f t="shared" si="23"/>
        <v>-11.58860472551676</v>
      </c>
    </row>
    <row r="180" spans="1:12">
      <c r="A180" s="6" t="s">
        <v>85</v>
      </c>
      <c r="B180" s="7">
        <v>16502166624</v>
      </c>
      <c r="C180" s="7">
        <v>16319738628.140001</v>
      </c>
      <c r="D180" s="7">
        <v>12488480457.580002</v>
      </c>
      <c r="E180" s="7">
        <v>3831258170.5599995</v>
      </c>
      <c r="F180" s="8">
        <f t="shared" si="22"/>
        <v>98.894520943724544</v>
      </c>
      <c r="G180" s="8">
        <f t="shared" si="22"/>
        <v>76.523777384805726</v>
      </c>
      <c r="H180" s="35">
        <f t="shared" si="23"/>
        <v>0.63569470809130735</v>
      </c>
    </row>
    <row r="181" spans="1:12">
      <c r="A181" s="6" t="s">
        <v>86</v>
      </c>
      <c r="B181" s="7">
        <v>9210656487</v>
      </c>
      <c r="C181" s="7">
        <v>9004204904.7399979</v>
      </c>
      <c r="D181" s="7">
        <v>5701298826.6400013</v>
      </c>
      <c r="E181" s="7">
        <v>3302906078.0999999</v>
      </c>
      <c r="F181" s="8">
        <f t="shared" si="22"/>
        <v>97.758557356347069</v>
      </c>
      <c r="G181" s="8">
        <f t="shared" si="22"/>
        <v>63.318181749048385</v>
      </c>
      <c r="H181" s="35">
        <f t="shared" si="23"/>
        <v>11.687504494819308</v>
      </c>
    </row>
    <row r="182" spans="1:12">
      <c r="A182" s="6" t="s">
        <v>87</v>
      </c>
      <c r="B182" s="7">
        <v>118976828</v>
      </c>
      <c r="C182" s="7">
        <v>118965288.22999999</v>
      </c>
      <c r="D182" s="7">
        <v>109254172.56</v>
      </c>
      <c r="E182" s="7">
        <v>9711115.6699999962</v>
      </c>
      <c r="F182" s="8">
        <f>C182/B182*100</f>
        <v>99.990300825636396</v>
      </c>
      <c r="G182" s="8">
        <f>D182/C182*100</f>
        <v>91.837017490996928</v>
      </c>
      <c r="H182" s="35">
        <f t="shared" si="23"/>
        <v>121.42330388501787</v>
      </c>
    </row>
    <row r="183" spans="1:12">
      <c r="A183" s="6" t="s">
        <v>88</v>
      </c>
      <c r="B183" s="7">
        <v>955738632</v>
      </c>
      <c r="C183" s="7">
        <v>955066631.91999996</v>
      </c>
      <c r="D183" s="7">
        <v>712587554.06999993</v>
      </c>
      <c r="E183" s="7">
        <v>242479077.84999999</v>
      </c>
      <c r="F183" s="8">
        <f t="shared" si="22"/>
        <v>99.929687881445801</v>
      </c>
      <c r="G183" s="8">
        <f t="shared" si="22"/>
        <v>74.61129205587082</v>
      </c>
      <c r="H183" s="35">
        <f t="shared" si="23"/>
        <v>9.8799900273164383</v>
      </c>
    </row>
    <row r="184" spans="1:12">
      <c r="A184" s="6" t="s">
        <v>89</v>
      </c>
      <c r="B184" s="7">
        <v>7055947729</v>
      </c>
      <c r="C184" s="7">
        <v>6265920993.2200012</v>
      </c>
      <c r="D184" s="7">
        <v>3314710384.4200001</v>
      </c>
      <c r="E184" s="7">
        <v>2951210608.8000007</v>
      </c>
      <c r="F184" s="8">
        <f t="shared" si="22"/>
        <v>88.803393022131061</v>
      </c>
      <c r="G184" s="8">
        <f t="shared" si="22"/>
        <v>52.900609311969639</v>
      </c>
      <c r="H184" s="35">
        <f t="shared" si="23"/>
        <v>-48.71126163145977</v>
      </c>
    </row>
    <row r="185" spans="1:12">
      <c r="A185" s="6" t="s">
        <v>90</v>
      </c>
      <c r="B185" s="7">
        <v>7955406830</v>
      </c>
      <c r="C185" s="7">
        <v>7954960628.8000002</v>
      </c>
      <c r="D185" s="7">
        <v>7240744513.2299995</v>
      </c>
      <c r="E185" s="7">
        <v>714216115.56999993</v>
      </c>
      <c r="F185" s="8">
        <f t="shared" si="22"/>
        <v>99.994391220844705</v>
      </c>
      <c r="G185" s="8">
        <f t="shared" si="22"/>
        <v>91.0217517232673</v>
      </c>
      <c r="H185" s="35">
        <f t="shared" si="23"/>
        <v>47.598635099636169</v>
      </c>
    </row>
    <row r="186" spans="1:12">
      <c r="A186" s="3" t="s">
        <v>67</v>
      </c>
      <c r="B186" s="4">
        <v>248403803109</v>
      </c>
      <c r="C186" s="4">
        <v>214333650897.56</v>
      </c>
      <c r="D186" s="4">
        <v>213792455039.29001</v>
      </c>
      <c r="E186" s="4">
        <v>541195858.26999998</v>
      </c>
      <c r="F186" s="8">
        <f t="shared" si="22"/>
        <v>86.284367716991056</v>
      </c>
      <c r="G186" s="8">
        <f t="shared" si="22"/>
        <v>99.747498418468766</v>
      </c>
      <c r="H186" s="35">
        <f t="shared" si="23"/>
        <v>15.149382801271912</v>
      </c>
    </row>
    <row r="187" spans="1:12">
      <c r="A187" s="6" t="s">
        <v>91</v>
      </c>
      <c r="B187" s="7">
        <v>248403803109</v>
      </c>
      <c r="C187" s="7">
        <v>214333650897.56</v>
      </c>
      <c r="D187" s="7">
        <v>213792455039.29001</v>
      </c>
      <c r="E187" s="7">
        <v>541195858.26999998</v>
      </c>
      <c r="F187" s="8">
        <f t="shared" si="22"/>
        <v>86.284367716991056</v>
      </c>
      <c r="G187" s="8">
        <f t="shared" si="22"/>
        <v>99.747498418468766</v>
      </c>
      <c r="H187" s="35">
        <f t="shared" si="23"/>
        <v>15.149382801271912</v>
      </c>
    </row>
    <row r="188" spans="1:12">
      <c r="A188" s="9" t="s">
        <v>838</v>
      </c>
      <c r="B188" s="10">
        <f>B165+B178</f>
        <v>555277229639</v>
      </c>
      <c r="C188" s="10">
        <f>C165+C178</f>
        <v>535003616032.81006</v>
      </c>
      <c r="D188" s="10">
        <f>D165+D178</f>
        <v>493524445605.22998</v>
      </c>
      <c r="E188" s="10">
        <f>E165+E178</f>
        <v>41479170427.580002</v>
      </c>
      <c r="F188" s="11">
        <f>C188/B188*100</f>
        <v>96.34892040875323</v>
      </c>
      <c r="G188" s="11">
        <f>D188/C188*100</f>
        <v>92.246936434718179</v>
      </c>
      <c r="H188" s="35">
        <f t="shared" si="23"/>
        <v>2.7229538624693532</v>
      </c>
      <c r="I188" s="10">
        <v>92860809916.019882</v>
      </c>
      <c r="J188" s="10">
        <v>-24074776565.600029</v>
      </c>
      <c r="K188" s="10">
        <f>I188+J188</f>
        <v>68786033350.419861</v>
      </c>
      <c r="L188" s="10">
        <v>36918030221.570198</v>
      </c>
    </row>
    <row r="189" spans="1:12">
      <c r="A189" s="9" t="s">
        <v>26</v>
      </c>
      <c r="B189" s="10">
        <v>803681032748</v>
      </c>
      <c r="C189" s="10">
        <v>749337266930.37</v>
      </c>
      <c r="D189" s="10">
        <v>707316900644.52002</v>
      </c>
      <c r="E189" s="10">
        <v>42020366285.849998</v>
      </c>
      <c r="F189" s="11">
        <f>C189/B189*100</f>
        <v>93.23814254620217</v>
      </c>
      <c r="G189" s="11">
        <f>D189/C189*100</f>
        <v>94.392329310140326</v>
      </c>
      <c r="H189" s="35">
        <f t="shared" si="23"/>
        <v>5.9947179367511012</v>
      </c>
    </row>
    <row r="190" spans="1:12">
      <c r="B190" s="119">
        <v>2011</v>
      </c>
      <c r="C190" s="119"/>
      <c r="D190" s="119"/>
      <c r="E190" s="119"/>
    </row>
    <row r="191" spans="1:12" ht="30">
      <c r="B191" s="1" t="s">
        <v>0</v>
      </c>
      <c r="C191" s="1" t="s">
        <v>68</v>
      </c>
      <c r="D191" s="1" t="s">
        <v>69</v>
      </c>
      <c r="E191" s="1" t="s">
        <v>3</v>
      </c>
      <c r="F191" s="2" t="s">
        <v>70</v>
      </c>
      <c r="G191" s="2" t="s">
        <v>71</v>
      </c>
      <c r="H191" s="2" t="s">
        <v>837</v>
      </c>
    </row>
    <row r="192" spans="1:12">
      <c r="A192" s="3" t="s">
        <v>65</v>
      </c>
      <c r="B192" s="4">
        <v>490490407782.86005</v>
      </c>
      <c r="C192" s="4">
        <v>472319774149.69012</v>
      </c>
      <c r="D192" s="4">
        <v>440523983098.1001</v>
      </c>
      <c r="E192" s="4">
        <v>31795791051.59</v>
      </c>
      <c r="F192" s="5">
        <f>C192/B192*100</f>
        <v>96.295415089704662</v>
      </c>
      <c r="G192" s="5">
        <f>D192/C192*100</f>
        <v>93.268164325994718</v>
      </c>
      <c r="H192" s="35">
        <f>C192/C219*100-100</f>
        <v>-0.49348941112135947</v>
      </c>
    </row>
    <row r="193" spans="1:8">
      <c r="A193" s="6" t="s">
        <v>72</v>
      </c>
      <c r="B193" s="7">
        <v>91088213162.580017</v>
      </c>
      <c r="C193" s="7">
        <v>88858720540.54007</v>
      </c>
      <c r="D193" s="7">
        <v>86965127179.190033</v>
      </c>
      <c r="E193" s="7">
        <v>1893593361.3499987</v>
      </c>
      <c r="F193" s="8">
        <f t="shared" ref="F193:G214" si="25">C193/B193*100</f>
        <v>97.552380769550723</v>
      </c>
      <c r="G193" s="8">
        <f t="shared" si="25"/>
        <v>97.868984214682541</v>
      </c>
      <c r="H193" s="35">
        <f t="shared" ref="H193:H216" si="26">C193/C220*100-100</f>
        <v>4.302640744114683E-3</v>
      </c>
    </row>
    <row r="194" spans="1:8">
      <c r="A194" s="6" t="s">
        <v>73</v>
      </c>
      <c r="B194" s="7">
        <v>11587263701.729986</v>
      </c>
      <c r="C194" s="7">
        <v>10968558925.029997</v>
      </c>
      <c r="D194" s="7">
        <v>8700360243.2899971</v>
      </c>
      <c r="E194" s="7">
        <v>2268198681.7399993</v>
      </c>
      <c r="F194" s="8">
        <f t="shared" si="25"/>
        <v>94.660475565015261</v>
      </c>
      <c r="G194" s="8">
        <f t="shared" si="25"/>
        <v>79.320905350984418</v>
      </c>
      <c r="H194" s="35">
        <f t="shared" si="26"/>
        <v>11.929733403506674</v>
      </c>
    </row>
    <row r="195" spans="1:8">
      <c r="A195" s="6" t="s">
        <v>74</v>
      </c>
      <c r="B195" s="7">
        <v>4852384725</v>
      </c>
      <c r="C195" s="7">
        <v>4776486302.9200001</v>
      </c>
      <c r="D195" s="7">
        <v>4739651486.4100008</v>
      </c>
      <c r="E195" s="7">
        <v>36834816.510000005</v>
      </c>
      <c r="F195" s="8">
        <f t="shared" si="25"/>
        <v>98.435853165373246</v>
      </c>
      <c r="G195" s="8">
        <f t="shared" si="25"/>
        <v>99.228830270329027</v>
      </c>
      <c r="H195" s="35">
        <f t="shared" si="26"/>
        <v>1.3055264922439846</v>
      </c>
    </row>
    <row r="196" spans="1:8">
      <c r="A196" s="6" t="s">
        <v>75</v>
      </c>
      <c r="B196" s="7">
        <v>224067621448.85001</v>
      </c>
      <c r="C196" s="7">
        <v>220795252010.10999</v>
      </c>
      <c r="D196" s="7">
        <v>197317530096.81003</v>
      </c>
      <c r="E196" s="7">
        <v>23477721913.299999</v>
      </c>
      <c r="F196" s="8">
        <f t="shared" si="25"/>
        <v>98.539561665545222</v>
      </c>
      <c r="G196" s="8">
        <f t="shared" si="25"/>
        <v>89.366745118131007</v>
      </c>
      <c r="H196" s="35">
        <f t="shared" si="26"/>
        <v>-0.83783026321205512</v>
      </c>
    </row>
    <row r="197" spans="1:8">
      <c r="A197" s="6" t="s">
        <v>76</v>
      </c>
      <c r="B197" s="7">
        <v>4081685884</v>
      </c>
      <c r="C197" s="7">
        <v>3949196752.0899997</v>
      </c>
      <c r="D197" s="7">
        <v>3552446041.3199992</v>
      </c>
      <c r="E197" s="7">
        <v>396750710.76999998</v>
      </c>
      <c r="F197" s="8">
        <f t="shared" ref="F197:F203" si="27">C197/B197*100</f>
        <v>96.754058600409437</v>
      </c>
      <c r="G197" s="8">
        <f t="shared" ref="G197:G203" si="28">D197/C197*100</f>
        <v>89.95363524088711</v>
      </c>
      <c r="H197" s="35">
        <f t="shared" si="26"/>
        <v>-13.441898893608467</v>
      </c>
    </row>
    <row r="198" spans="1:8">
      <c r="A198" s="6" t="s">
        <v>77</v>
      </c>
      <c r="B198" s="7">
        <v>4874418730.5</v>
      </c>
      <c r="C198" s="7">
        <v>4580486381.0100002</v>
      </c>
      <c r="D198" s="7">
        <v>3091364629.5999999</v>
      </c>
      <c r="E198" s="7">
        <v>1489121751.4099998</v>
      </c>
      <c r="F198" s="8">
        <f t="shared" si="27"/>
        <v>93.969899474355387</v>
      </c>
      <c r="G198" s="8">
        <f t="shared" si="28"/>
        <v>67.489877110350719</v>
      </c>
      <c r="H198" s="35">
        <f t="shared" si="26"/>
        <v>-2.6527565558404973</v>
      </c>
    </row>
    <row r="199" spans="1:8">
      <c r="A199" s="6" t="s">
        <v>78</v>
      </c>
      <c r="B199" s="7">
        <v>1741810067</v>
      </c>
      <c r="C199" s="7">
        <v>1696369418.75</v>
      </c>
      <c r="D199" s="7">
        <v>1572645179.7799997</v>
      </c>
      <c r="E199" s="7">
        <v>123724238.97</v>
      </c>
      <c r="F199" s="8">
        <f t="shared" si="27"/>
        <v>97.391182361905592</v>
      </c>
      <c r="G199" s="8">
        <f t="shared" si="28"/>
        <v>92.706527387108366</v>
      </c>
      <c r="H199" s="35">
        <f t="shared" si="26"/>
        <v>1.7751250941156371</v>
      </c>
    </row>
    <row r="200" spans="1:8">
      <c r="A200" s="6" t="s">
        <v>79</v>
      </c>
      <c r="B200" s="7">
        <v>17700000000</v>
      </c>
      <c r="C200" s="7">
        <v>16788793906.65</v>
      </c>
      <c r="D200" s="7">
        <v>16788793906.65</v>
      </c>
      <c r="E200" s="7">
        <v>0</v>
      </c>
      <c r="F200" s="8">
        <f t="shared" si="27"/>
        <v>94.851942975423725</v>
      </c>
      <c r="G200" s="8">
        <f t="shared" si="28"/>
        <v>100</v>
      </c>
      <c r="H200" s="35">
        <f t="shared" si="26"/>
        <v>8.8097884198543994</v>
      </c>
    </row>
    <row r="201" spans="1:8">
      <c r="A201" s="6" t="s">
        <v>80</v>
      </c>
      <c r="B201" s="7">
        <v>79586393694</v>
      </c>
      <c r="C201" s="7">
        <v>73747792401.140015</v>
      </c>
      <c r="D201" s="7">
        <v>73313770389.339996</v>
      </c>
      <c r="E201" s="7">
        <v>434022011.80000001</v>
      </c>
      <c r="F201" s="8">
        <f t="shared" si="27"/>
        <v>92.663819753777645</v>
      </c>
      <c r="G201" s="8">
        <f t="shared" si="28"/>
        <v>99.411477960670041</v>
      </c>
      <c r="H201" s="35">
        <f t="shared" si="26"/>
        <v>6.077166059751022</v>
      </c>
    </row>
    <row r="202" spans="1:8">
      <c r="A202" s="6" t="s">
        <v>81</v>
      </c>
      <c r="B202" s="7">
        <v>48281998010</v>
      </c>
      <c r="C202" s="7">
        <v>45157082389.48999</v>
      </c>
      <c r="D202" s="7">
        <v>43975764033.470001</v>
      </c>
      <c r="E202" s="7">
        <v>1181318356.0199997</v>
      </c>
      <c r="F202" s="8">
        <f>C202/B202*100</f>
        <v>93.527783129723034</v>
      </c>
      <c r="G202" s="8">
        <f>D202/C202*100</f>
        <v>97.383979890837821</v>
      </c>
      <c r="H202" s="35">
        <f t="shared" si="26"/>
        <v>-11.636688776166096</v>
      </c>
    </row>
    <row r="203" spans="1:8">
      <c r="A203" s="6" t="s">
        <v>82</v>
      </c>
      <c r="B203" s="7">
        <v>909874274</v>
      </c>
      <c r="C203" s="7">
        <v>185869274</v>
      </c>
      <c r="D203" s="7">
        <v>185869274</v>
      </c>
      <c r="E203" s="7">
        <v>0</v>
      </c>
      <c r="F203" s="8">
        <f t="shared" si="27"/>
        <v>20.428017288902929</v>
      </c>
      <c r="G203" s="8">
        <f t="shared" si="28"/>
        <v>100</v>
      </c>
      <c r="H203" s="35">
        <f t="shared" si="26"/>
        <v>0</v>
      </c>
    </row>
    <row r="204" spans="1:8">
      <c r="A204" s="6" t="s">
        <v>83</v>
      </c>
      <c r="B204" s="7">
        <v>1718744085.2</v>
      </c>
      <c r="C204" s="7">
        <v>815165847.95999992</v>
      </c>
      <c r="D204" s="7">
        <v>320660638.23999995</v>
      </c>
      <c r="E204" s="7">
        <v>494505209.72000003</v>
      </c>
      <c r="F204" s="8">
        <f t="shared" si="25"/>
        <v>47.427994369804274</v>
      </c>
      <c r="G204" s="8">
        <f t="shared" si="25"/>
        <v>39.336858756101215</v>
      </c>
      <c r="H204" s="35">
        <f t="shared" si="26"/>
        <v>-43.993715376986152</v>
      </c>
    </row>
    <row r="205" spans="1:8">
      <c r="A205" s="3" t="s">
        <v>66</v>
      </c>
      <c r="B205" s="4">
        <v>48813017432.139999</v>
      </c>
      <c r="C205" s="4">
        <v>48502102476.930008</v>
      </c>
      <c r="D205" s="4">
        <v>30433159790.800003</v>
      </c>
      <c r="E205" s="4">
        <v>18068942686.130001</v>
      </c>
      <c r="F205" s="5">
        <f t="shared" si="25"/>
        <v>99.363049097216276</v>
      </c>
      <c r="G205" s="5">
        <f t="shared" si="25"/>
        <v>62.7460630294852</v>
      </c>
      <c r="H205" s="35">
        <f t="shared" si="26"/>
        <v>-7.2302820275200474</v>
      </c>
    </row>
    <row r="206" spans="1:8">
      <c r="A206" s="6" t="s">
        <v>84</v>
      </c>
      <c r="B206" s="7">
        <v>5696324738.3600016</v>
      </c>
      <c r="C206" s="7">
        <v>5694028933.7600002</v>
      </c>
      <c r="D206" s="7">
        <v>2453289096.3999977</v>
      </c>
      <c r="E206" s="7">
        <v>3240739837.3600016</v>
      </c>
      <c r="F206" s="8">
        <f t="shared" si="25"/>
        <v>99.959696739468853</v>
      </c>
      <c r="G206" s="8">
        <f t="shared" si="25"/>
        <v>43.085293821645379</v>
      </c>
      <c r="H206" s="35">
        <f t="shared" si="26"/>
        <v>-22.273954340021021</v>
      </c>
    </row>
    <row r="207" spans="1:8">
      <c r="A207" s="6" t="s">
        <v>85</v>
      </c>
      <c r="B207" s="7">
        <v>16294173368.82</v>
      </c>
      <c r="C207" s="7">
        <v>16216650240.730003</v>
      </c>
      <c r="D207" s="7">
        <v>11900752124.370003</v>
      </c>
      <c r="E207" s="7">
        <v>4315898116.3599997</v>
      </c>
      <c r="F207" s="8">
        <f t="shared" si="25"/>
        <v>99.524227916720577</v>
      </c>
      <c r="G207" s="8">
        <f t="shared" si="25"/>
        <v>73.386007268504073</v>
      </c>
      <c r="H207" s="35">
        <f t="shared" si="26"/>
        <v>-20.724328428317207</v>
      </c>
    </row>
    <row r="208" spans="1:8">
      <c r="A208" s="6" t="s">
        <v>86</v>
      </c>
      <c r="B208" s="7">
        <v>8276579015.1400003</v>
      </c>
      <c r="C208" s="7">
        <v>8061962656.8500004</v>
      </c>
      <c r="D208" s="7">
        <v>5764109760.9700012</v>
      </c>
      <c r="E208" s="7">
        <v>2297852895.8799996</v>
      </c>
      <c r="F208" s="8">
        <f t="shared" si="25"/>
        <v>97.406943643050937</v>
      </c>
      <c r="G208" s="8">
        <f t="shared" si="25"/>
        <v>71.497599360280034</v>
      </c>
      <c r="H208" s="35">
        <f t="shared" si="26"/>
        <v>-30.673774711497543</v>
      </c>
    </row>
    <row r="209" spans="1:12">
      <c r="A209" s="6" t="s">
        <v>87</v>
      </c>
      <c r="B209" s="7">
        <v>53950073</v>
      </c>
      <c r="C209" s="7">
        <v>53727537.32</v>
      </c>
      <c r="D209" s="7">
        <v>42777592.829999998</v>
      </c>
      <c r="E209" s="7">
        <v>10949944.489999998</v>
      </c>
      <c r="F209" s="8">
        <f>C209/B209*100</f>
        <v>99.58751551642942</v>
      </c>
      <c r="G209" s="8">
        <f>D209/C209*100</f>
        <v>79.619493026858123</v>
      </c>
      <c r="H209" s="35">
        <f t="shared" si="26"/>
        <v>3.3040562390694674</v>
      </c>
    </row>
    <row r="210" spans="1:12">
      <c r="A210" s="6" t="s">
        <v>88</v>
      </c>
      <c r="B210" s="7">
        <v>869191128</v>
      </c>
      <c r="C210" s="7">
        <v>869190679.47000003</v>
      </c>
      <c r="D210" s="7">
        <v>627927020.06999993</v>
      </c>
      <c r="E210" s="7">
        <v>241263659.40000001</v>
      </c>
      <c r="F210" s="8">
        <f t="shared" si="25"/>
        <v>99.999948396850186</v>
      </c>
      <c r="G210" s="8">
        <f t="shared" si="25"/>
        <v>72.242723593502674</v>
      </c>
      <c r="H210" s="35">
        <f t="shared" si="26"/>
        <v>12.868022146692425</v>
      </c>
    </row>
    <row r="211" spans="1:12">
      <c r="A211" s="6" t="s">
        <v>89</v>
      </c>
      <c r="B211" s="7">
        <v>12232763346</v>
      </c>
      <c r="C211" s="7">
        <v>12216952868.280001</v>
      </c>
      <c r="D211" s="7">
        <v>4423525018.8000002</v>
      </c>
      <c r="E211" s="7">
        <v>7793427849.4800005</v>
      </c>
      <c r="F211" s="8">
        <f t="shared" si="25"/>
        <v>99.870753015710306</v>
      </c>
      <c r="G211" s="8">
        <f t="shared" si="25"/>
        <v>36.208087781734882</v>
      </c>
      <c r="H211" s="35">
        <f t="shared" si="26"/>
        <v>81.849536990765415</v>
      </c>
    </row>
    <row r="212" spans="1:12">
      <c r="A212" s="6" t="s">
        <v>90</v>
      </c>
      <c r="B212" s="7">
        <v>5390035762.8199997</v>
      </c>
      <c r="C212" s="7">
        <v>5389589560.5200005</v>
      </c>
      <c r="D212" s="7">
        <v>5220779177.3599997</v>
      </c>
      <c r="E212" s="7">
        <v>168810383.16</v>
      </c>
      <c r="F212" s="8">
        <f t="shared" si="25"/>
        <v>99.991721719119624</v>
      </c>
      <c r="G212" s="8">
        <f t="shared" si="25"/>
        <v>96.86784343660274</v>
      </c>
      <c r="H212" s="35">
        <f t="shared" si="26"/>
        <v>1.0957335706069102</v>
      </c>
    </row>
    <row r="213" spans="1:12">
      <c r="A213" s="3" t="s">
        <v>67</v>
      </c>
      <c r="B213" s="4">
        <v>197215770002</v>
      </c>
      <c r="C213" s="4">
        <v>186135301539.09998</v>
      </c>
      <c r="D213" s="4">
        <v>186011977055.15997</v>
      </c>
      <c r="E213" s="4">
        <v>123324483.94</v>
      </c>
      <c r="F213" s="8">
        <f t="shared" si="25"/>
        <v>94.381550490213002</v>
      </c>
      <c r="G213" s="8">
        <f t="shared" si="25"/>
        <v>99.933744709939347</v>
      </c>
      <c r="H213" s="35">
        <f t="shared" si="26"/>
        <v>-1.2206752903794325</v>
      </c>
    </row>
    <row r="214" spans="1:12">
      <c r="A214" s="6" t="s">
        <v>91</v>
      </c>
      <c r="B214" s="7">
        <v>197215770002</v>
      </c>
      <c r="C214" s="7">
        <v>186135301539.09998</v>
      </c>
      <c r="D214" s="7">
        <v>186011977055.15997</v>
      </c>
      <c r="E214" s="7">
        <v>123324483.94</v>
      </c>
      <c r="F214" s="8">
        <f t="shared" si="25"/>
        <v>94.381550490213002</v>
      </c>
      <c r="G214" s="8">
        <f t="shared" si="25"/>
        <v>99.933744709939347</v>
      </c>
      <c r="H214" s="35">
        <f t="shared" si="26"/>
        <v>-1.2206752903794325</v>
      </c>
    </row>
    <row r="215" spans="1:12">
      <c r="A215" s="9" t="s">
        <v>838</v>
      </c>
      <c r="B215" s="10">
        <f>B192+B205</f>
        <v>539303425215.00006</v>
      </c>
      <c r="C215" s="10">
        <f>C192+C205</f>
        <v>520821876626.62012</v>
      </c>
      <c r="D215" s="10">
        <f>D192+D205</f>
        <v>470957142888.90009</v>
      </c>
      <c r="E215" s="10">
        <f>E192+E205</f>
        <v>49864733737.720001</v>
      </c>
      <c r="F215" s="11">
        <f>C215/B215*100</f>
        <v>96.573070423016134</v>
      </c>
      <c r="G215" s="11">
        <f>D215/C215*100</f>
        <v>90.425760518990586</v>
      </c>
      <c r="H215" s="35">
        <f t="shared" si="26"/>
        <v>-1.1618990151153525</v>
      </c>
      <c r="I215" s="10">
        <v>108203503744.36023</v>
      </c>
      <c r="J215" s="10">
        <v>-16686306454.759983</v>
      </c>
      <c r="K215" s="10">
        <f>I215+J215</f>
        <v>91517197289.60025</v>
      </c>
      <c r="L215" s="10">
        <v>48418087406.71022</v>
      </c>
    </row>
    <row r="216" spans="1:12">
      <c r="A216" s="9" t="s">
        <v>26</v>
      </c>
      <c r="B216" s="10">
        <v>736519195217</v>
      </c>
      <c r="C216" s="10">
        <v>706957178165.72009</v>
      </c>
      <c r="D216" s="10">
        <v>656969119944.06006</v>
      </c>
      <c r="E216" s="10">
        <v>49988058221.660011</v>
      </c>
      <c r="F216" s="12">
        <f>C216/B216*100</f>
        <v>95.986253006947081</v>
      </c>
      <c r="G216" s="12">
        <f>D216/C216*100</f>
        <v>92.929125021212784</v>
      </c>
      <c r="H216" s="35">
        <f t="shared" si="26"/>
        <v>-1.1773810487193686</v>
      </c>
    </row>
    <row r="217" spans="1:12">
      <c r="B217" s="119">
        <v>2010</v>
      </c>
      <c r="C217" s="119"/>
      <c r="D217" s="119"/>
      <c r="E217" s="119"/>
    </row>
    <row r="218" spans="1:12" ht="45">
      <c r="B218" s="1" t="s">
        <v>0</v>
      </c>
      <c r="C218" s="1" t="s">
        <v>1</v>
      </c>
      <c r="D218" s="1" t="s">
        <v>2</v>
      </c>
      <c r="E218" s="1" t="s">
        <v>3</v>
      </c>
      <c r="F218" s="2" t="s">
        <v>4</v>
      </c>
      <c r="G218" s="2" t="s">
        <v>5</v>
      </c>
      <c r="H218" s="2" t="s">
        <v>837</v>
      </c>
    </row>
    <row r="219" spans="1:12">
      <c r="A219" s="3" t="s">
        <v>65</v>
      </c>
      <c r="B219" s="58">
        <v>491815839284.84009</v>
      </c>
      <c r="C219" s="58">
        <v>474662181755.24994</v>
      </c>
      <c r="D219" s="58">
        <v>430121083614.1601</v>
      </c>
      <c r="E219" s="4">
        <f>C219-D219</f>
        <v>44541098141.089844</v>
      </c>
      <c r="F219" s="5">
        <f>C219/B219*100</f>
        <v>96.51217871418423</v>
      </c>
      <c r="G219" s="5">
        <f>D219/C219*100</f>
        <v>90.616253020962901</v>
      </c>
      <c r="H219" s="35">
        <f>C219/C246*100-100</f>
        <v>-1.4361281762985811</v>
      </c>
    </row>
    <row r="220" spans="1:12">
      <c r="A220" s="6" t="s">
        <v>72</v>
      </c>
      <c r="B220" s="59">
        <v>92313998980.64003</v>
      </c>
      <c r="C220" s="59">
        <v>88854897433.519958</v>
      </c>
      <c r="D220" s="59">
        <v>85785405420.830063</v>
      </c>
      <c r="E220" s="7">
        <f t="shared" ref="E220:E243" si="29">C220-D220</f>
        <v>3069492012.6898956</v>
      </c>
      <c r="F220" s="8">
        <f t="shared" ref="F220:F235" si="30">C220/B220*100</f>
        <v>96.252896001346983</v>
      </c>
      <c r="G220" s="8">
        <f t="shared" ref="G220:G235" si="31">D220/C220*100</f>
        <v>96.545500471725319</v>
      </c>
      <c r="H220" s="35">
        <f t="shared" ref="H220:H243" si="32">C220/C247*100-100</f>
        <v>-0.90172114313172358</v>
      </c>
    </row>
    <row r="221" spans="1:12">
      <c r="A221" s="6" t="s">
        <v>73</v>
      </c>
      <c r="B221" s="59">
        <v>10336796548.560001</v>
      </c>
      <c r="C221" s="59">
        <v>9799504199.1999969</v>
      </c>
      <c r="D221" s="59">
        <v>7358227017.8199987</v>
      </c>
      <c r="E221" s="7">
        <f t="shared" si="29"/>
        <v>2441277181.3799982</v>
      </c>
      <c r="F221" s="8">
        <f t="shared" si="30"/>
        <v>94.802138681593249</v>
      </c>
      <c r="G221" s="8">
        <f t="shared" si="31"/>
        <v>75.087747994645511</v>
      </c>
      <c r="H221" s="35">
        <f t="shared" si="32"/>
        <v>-25.232849233589519</v>
      </c>
    </row>
    <row r="222" spans="1:12">
      <c r="A222" s="6" t="s">
        <v>74</v>
      </c>
      <c r="B222" s="59">
        <v>4892941955.8699999</v>
      </c>
      <c r="C222" s="59">
        <v>4714931621.5099983</v>
      </c>
      <c r="D222" s="59">
        <v>4649077257.5100002</v>
      </c>
      <c r="E222" s="7">
        <f t="shared" si="29"/>
        <v>65854363.999998093</v>
      </c>
      <c r="F222" s="8">
        <f t="shared" si="30"/>
        <v>96.361895645493107</v>
      </c>
      <c r="G222" s="8">
        <f t="shared" si="31"/>
        <v>98.60328061387861</v>
      </c>
      <c r="H222" s="35">
        <f t="shared" si="32"/>
        <v>-1.047227498976639</v>
      </c>
    </row>
    <row r="223" spans="1:12">
      <c r="A223" s="6" t="s">
        <v>75</v>
      </c>
      <c r="B223" s="59">
        <v>225196223442.96002</v>
      </c>
      <c r="C223" s="59">
        <v>222660771336.67001</v>
      </c>
      <c r="D223" s="59">
        <v>189276390558.73001</v>
      </c>
      <c r="E223" s="7">
        <f t="shared" si="29"/>
        <v>33384380777.940002</v>
      </c>
      <c r="F223" s="8">
        <f t="shared" si="30"/>
        <v>98.874114286853384</v>
      </c>
      <c r="G223" s="8">
        <f t="shared" si="31"/>
        <v>85.006617655401101</v>
      </c>
      <c r="H223" s="35">
        <f t="shared" si="32"/>
        <v>2.8136229420313583</v>
      </c>
    </row>
    <row r="224" spans="1:12">
      <c r="A224" s="6" t="s">
        <v>76</v>
      </c>
      <c r="B224" s="59">
        <v>4771408366.8299999</v>
      </c>
      <c r="C224" s="59">
        <v>4562480809.5499992</v>
      </c>
      <c r="D224" s="59">
        <v>3911452134.8299999</v>
      </c>
      <c r="E224" s="7">
        <f t="shared" si="29"/>
        <v>651028674.71999931</v>
      </c>
      <c r="F224" s="8">
        <f t="shared" si="30"/>
        <v>95.621260197881426</v>
      </c>
      <c r="G224" s="8">
        <f t="shared" si="31"/>
        <v>85.73081834432503</v>
      </c>
      <c r="H224" s="35">
        <f t="shared" si="32"/>
        <v>-32.603426000599271</v>
      </c>
    </row>
    <row r="225" spans="1:8">
      <c r="A225" s="6" t="s">
        <v>77</v>
      </c>
      <c r="B225" s="59">
        <v>4905590496.3900003</v>
      </c>
      <c r="C225" s="59">
        <v>4705306713.3199997</v>
      </c>
      <c r="D225" s="59">
        <v>2839097415.9200001</v>
      </c>
      <c r="E225" s="7">
        <f t="shared" si="29"/>
        <v>1866209297.3999996</v>
      </c>
      <c r="F225" s="8">
        <f t="shared" si="30"/>
        <v>95.917233955476135</v>
      </c>
      <c r="G225" s="8">
        <f t="shared" si="31"/>
        <v>60.338200863356086</v>
      </c>
      <c r="H225" s="35">
        <f t="shared" si="32"/>
        <v>6.3820986445803243</v>
      </c>
    </row>
    <row r="226" spans="1:8">
      <c r="A226" s="6" t="s">
        <v>78</v>
      </c>
      <c r="B226" s="59">
        <v>1693326412.5700002</v>
      </c>
      <c r="C226" s="59">
        <v>1666781954.02</v>
      </c>
      <c r="D226" s="59">
        <v>1372313165.1500001</v>
      </c>
      <c r="E226" s="7">
        <f t="shared" si="29"/>
        <v>294468788.86999989</v>
      </c>
      <c r="F226" s="8">
        <f t="shared" si="30"/>
        <v>98.432407458304922</v>
      </c>
      <c r="G226" s="8">
        <f t="shared" si="31"/>
        <v>82.333094730250096</v>
      </c>
      <c r="H226" s="35">
        <f t="shared" si="32"/>
        <v>5.9434200986449497</v>
      </c>
    </row>
    <row r="227" spans="1:8">
      <c r="A227" s="6" t="s">
        <v>79</v>
      </c>
      <c r="B227" s="59">
        <v>17200000000</v>
      </c>
      <c r="C227" s="59">
        <v>15429488606.18</v>
      </c>
      <c r="D227" s="59">
        <v>15429488606.18</v>
      </c>
      <c r="E227" s="7">
        <f t="shared" si="29"/>
        <v>0</v>
      </c>
      <c r="F227" s="8">
        <f t="shared" si="30"/>
        <v>89.706329105697677</v>
      </c>
      <c r="G227" s="8">
        <f t="shared" si="31"/>
        <v>100</v>
      </c>
      <c r="H227" s="35">
        <f t="shared" si="32"/>
        <v>-2.5226008550321808</v>
      </c>
    </row>
    <row r="228" spans="1:8">
      <c r="A228" s="6" t="s">
        <v>80</v>
      </c>
      <c r="B228" s="59">
        <v>75332098407.759995</v>
      </c>
      <c r="C228" s="59">
        <v>69522777748.039993</v>
      </c>
      <c r="D228" s="59">
        <v>69236604162.279984</v>
      </c>
      <c r="E228" s="7">
        <f t="shared" si="29"/>
        <v>286173585.76000977</v>
      </c>
      <c r="F228" s="8">
        <f t="shared" si="30"/>
        <v>92.288385983521763</v>
      </c>
      <c r="G228" s="8">
        <f t="shared" si="31"/>
        <v>99.588374350062452</v>
      </c>
      <c r="H228" s="35">
        <f t="shared" si="32"/>
        <v>-5.0736363174749499</v>
      </c>
    </row>
    <row r="229" spans="1:8">
      <c r="A229" s="6" t="s">
        <v>81</v>
      </c>
      <c r="B229" s="59">
        <v>51763212882.800003</v>
      </c>
      <c r="C229" s="59">
        <v>51103882102.269997</v>
      </c>
      <c r="D229" s="59">
        <v>49883359406.590004</v>
      </c>
      <c r="E229" s="7">
        <f t="shared" si="29"/>
        <v>1220522695.6799927</v>
      </c>
      <c r="F229" s="8">
        <f t="shared" si="30"/>
        <v>98.726256072970514</v>
      </c>
      <c r="G229" s="8">
        <f t="shared" si="31"/>
        <v>97.61168301610148</v>
      </c>
      <c r="H229" s="35">
        <f t="shared" si="32"/>
        <v>-3.3284859467044328</v>
      </c>
    </row>
    <row r="230" spans="1:8">
      <c r="A230" s="6" t="s">
        <v>82</v>
      </c>
      <c r="B230" s="59">
        <v>899874274</v>
      </c>
      <c r="C230" s="59">
        <v>185869274</v>
      </c>
      <c r="D230" s="59">
        <v>185869274</v>
      </c>
      <c r="E230" s="7">
        <f t="shared" si="29"/>
        <v>0</v>
      </c>
      <c r="F230" s="8">
        <f t="shared" si="30"/>
        <v>20.65502697102329</v>
      </c>
      <c r="G230" s="8">
        <f t="shared" si="31"/>
        <v>100</v>
      </c>
      <c r="H230" s="35">
        <f t="shared" si="32"/>
        <v>-46.934746927687712</v>
      </c>
    </row>
    <row r="231" spans="1:8">
      <c r="A231" s="6" t="s">
        <v>83</v>
      </c>
      <c r="B231" s="59">
        <v>2510367516.46</v>
      </c>
      <c r="C231" s="59">
        <v>1455489956.97</v>
      </c>
      <c r="D231" s="59">
        <v>193799194.32000005</v>
      </c>
      <c r="E231" s="7">
        <f t="shared" si="29"/>
        <v>1261690762.6500001</v>
      </c>
      <c r="F231" s="8">
        <f t="shared" si="30"/>
        <v>57.979158327481159</v>
      </c>
      <c r="G231" s="8">
        <f t="shared" si="31"/>
        <v>13.315048543752649</v>
      </c>
      <c r="H231" s="35">
        <f t="shared" si="32"/>
        <v>-40.076485947669561</v>
      </c>
    </row>
    <row r="232" spans="1:8">
      <c r="A232" s="3" t="s">
        <v>66</v>
      </c>
      <c r="B232" s="58">
        <v>52547594782.120003</v>
      </c>
      <c r="C232" s="58">
        <v>52282257116.829987</v>
      </c>
      <c r="D232" s="58">
        <v>30136664489.039997</v>
      </c>
      <c r="E232" s="4">
        <f t="shared" si="29"/>
        <v>22145592627.789989</v>
      </c>
      <c r="F232" s="5">
        <f t="shared" si="30"/>
        <v>99.495052691963934</v>
      </c>
      <c r="G232" s="5">
        <f t="shared" si="31"/>
        <v>57.642240696870786</v>
      </c>
      <c r="H232" s="35">
        <f t="shared" si="32"/>
        <v>-11.255660263451929</v>
      </c>
    </row>
    <row r="233" spans="1:8">
      <c r="A233" s="6" t="s">
        <v>84</v>
      </c>
      <c r="B233" s="59">
        <v>7335957117.590003</v>
      </c>
      <c r="C233" s="59">
        <v>7325766910.4500017</v>
      </c>
      <c r="D233" s="59">
        <v>3385710481.6900005</v>
      </c>
      <c r="E233" s="7">
        <f t="shared" si="29"/>
        <v>3940056428.7600012</v>
      </c>
      <c r="F233" s="8">
        <f t="shared" si="30"/>
        <v>99.861092329512573</v>
      </c>
      <c r="G233" s="8">
        <f t="shared" si="31"/>
        <v>46.216464748016747</v>
      </c>
      <c r="H233" s="35">
        <f t="shared" si="32"/>
        <v>4.8599186606017781</v>
      </c>
    </row>
    <row r="234" spans="1:8">
      <c r="A234" s="6" t="s">
        <v>85</v>
      </c>
      <c r="B234" s="59">
        <v>20494492353.389999</v>
      </c>
      <c r="C234" s="59">
        <v>20456023795.479996</v>
      </c>
      <c r="D234" s="59">
        <v>12968937273.329998</v>
      </c>
      <c r="E234" s="7">
        <f t="shared" si="29"/>
        <v>7487086522.1499977</v>
      </c>
      <c r="F234" s="8">
        <f t="shared" si="30"/>
        <v>99.812298068931483</v>
      </c>
      <c r="G234" s="8">
        <f t="shared" si="31"/>
        <v>63.399111200660805</v>
      </c>
      <c r="H234" s="35">
        <f t="shared" si="32"/>
        <v>-7.7957957125174602</v>
      </c>
    </row>
    <row r="235" spans="1:8">
      <c r="A235" s="6" t="s">
        <v>86</v>
      </c>
      <c r="B235" s="59">
        <v>11636120742.529999</v>
      </c>
      <c r="C235" s="59">
        <v>11629022961.08</v>
      </c>
      <c r="D235" s="59">
        <v>6884510797.2200003</v>
      </c>
      <c r="E235" s="7">
        <f t="shared" si="29"/>
        <v>4744512163.8599997</v>
      </c>
      <c r="F235" s="8">
        <f t="shared" si="30"/>
        <v>99.939002167414287</v>
      </c>
      <c r="G235" s="8">
        <f t="shared" si="31"/>
        <v>59.201111050008869</v>
      </c>
      <c r="H235" s="35">
        <f t="shared" si="32"/>
        <v>-16.983504741957915</v>
      </c>
    </row>
    <row r="236" spans="1:8">
      <c r="A236" s="6" t="s">
        <v>87</v>
      </c>
      <c r="B236" s="59">
        <v>52009477</v>
      </c>
      <c r="C236" s="59">
        <v>52009126.530000001</v>
      </c>
      <c r="D236" s="59">
        <v>36279481.189999998</v>
      </c>
      <c r="E236" s="7">
        <f t="shared" si="29"/>
        <v>15729645.340000004</v>
      </c>
      <c r="F236" s="8">
        <f>C236/B236*100</f>
        <v>99.999326142041383</v>
      </c>
      <c r="G236" s="8">
        <f>D236/C236*100</f>
        <v>69.755990170442871</v>
      </c>
      <c r="H236" s="35">
        <f t="shared" si="32"/>
        <v>-48.405946930425017</v>
      </c>
    </row>
    <row r="237" spans="1:8">
      <c r="A237" s="6" t="s">
        <v>88</v>
      </c>
      <c r="B237" s="59">
        <v>770122150</v>
      </c>
      <c r="C237" s="59">
        <v>770094720.31000006</v>
      </c>
      <c r="D237" s="59">
        <v>351939053.50999999</v>
      </c>
      <c r="E237" s="7">
        <f t="shared" si="29"/>
        <v>418155666.80000007</v>
      </c>
      <c r="F237" s="8">
        <f t="shared" ref="F237:F243" si="33">C237/B237*100</f>
        <v>99.996438267617677</v>
      </c>
      <c r="G237" s="8">
        <f t="shared" ref="G237:G243" si="34">D237/C237*100</f>
        <v>45.700748781698913</v>
      </c>
      <c r="H237" s="35">
        <f t="shared" si="32"/>
        <v>-9.7259070937845706</v>
      </c>
    </row>
    <row r="238" spans="1:8">
      <c r="A238" s="6" t="s">
        <v>89</v>
      </c>
      <c r="B238" s="59">
        <v>6812226256</v>
      </c>
      <c r="C238" s="59">
        <v>6718165506.7400007</v>
      </c>
      <c r="D238" s="59">
        <v>2543002064.7600002</v>
      </c>
      <c r="E238" s="7">
        <f t="shared" si="29"/>
        <v>4175163441.9800005</v>
      </c>
      <c r="F238" s="8">
        <f t="shared" si="33"/>
        <v>98.619236271297467</v>
      </c>
      <c r="G238" s="8">
        <f t="shared" si="34"/>
        <v>37.852626021325811</v>
      </c>
      <c r="H238" s="35">
        <f t="shared" si="32"/>
        <v>-34.115470788582826</v>
      </c>
    </row>
    <row r="239" spans="1:8">
      <c r="A239" s="6" t="s">
        <v>90</v>
      </c>
      <c r="B239" s="59">
        <v>5446666685.6100006</v>
      </c>
      <c r="C239" s="59">
        <v>5331174096.2399998</v>
      </c>
      <c r="D239" s="59">
        <v>3966285337.3400002</v>
      </c>
      <c r="E239" s="7">
        <f t="shared" si="29"/>
        <v>1364888758.8999996</v>
      </c>
      <c r="F239" s="8">
        <f t="shared" si="33"/>
        <v>97.879573029957385</v>
      </c>
      <c r="G239" s="8">
        <f t="shared" si="34"/>
        <v>74.397970610964734</v>
      </c>
      <c r="H239" s="35">
        <f t="shared" si="32"/>
        <v>16.332515658612905</v>
      </c>
    </row>
    <row r="240" spans="1:8">
      <c r="A240" s="3" t="s">
        <v>67</v>
      </c>
      <c r="B240" s="58">
        <v>224953706265</v>
      </c>
      <c r="C240" s="58">
        <v>188435486966.81</v>
      </c>
      <c r="D240" s="58">
        <v>188435297710.83002</v>
      </c>
      <c r="E240" s="4">
        <f t="shared" si="29"/>
        <v>189255.97998046875</v>
      </c>
      <c r="F240" s="8">
        <f t="shared" si="33"/>
        <v>83.766340237501666</v>
      </c>
      <c r="G240" s="8">
        <f t="shared" si="34"/>
        <v>99.999899564576168</v>
      </c>
      <c r="H240" s="35">
        <f t="shared" si="32"/>
        <v>6.9797659376817904</v>
      </c>
    </row>
    <row r="241" spans="1:10">
      <c r="A241" s="6" t="s">
        <v>91</v>
      </c>
      <c r="B241" s="59">
        <v>224953706265</v>
      </c>
      <c r="C241" s="59">
        <v>188435486966.81</v>
      </c>
      <c r="D241" s="59">
        <v>188435297710.83002</v>
      </c>
      <c r="E241" s="7">
        <f t="shared" si="29"/>
        <v>189255.97998046875</v>
      </c>
      <c r="F241" s="8">
        <f t="shared" si="33"/>
        <v>83.766340237501666</v>
      </c>
      <c r="G241" s="8">
        <f t="shared" si="34"/>
        <v>99.999899564576168</v>
      </c>
      <c r="H241" s="35">
        <f t="shared" si="32"/>
        <v>6.9797659376817904</v>
      </c>
    </row>
    <row r="242" spans="1:10">
      <c r="A242" s="9" t="s">
        <v>838</v>
      </c>
      <c r="B242" s="60">
        <f>B219+B232</f>
        <v>544363434066.96008</v>
      </c>
      <c r="C242" s="60">
        <f>C219+C232</f>
        <v>526944438872.07996</v>
      </c>
      <c r="D242" s="60">
        <f>D219+D232</f>
        <v>460257748103.20007</v>
      </c>
      <c r="E242" s="60">
        <f>E219+E232</f>
        <v>66686690768.879837</v>
      </c>
      <c r="F242" s="11">
        <f t="shared" si="33"/>
        <v>96.800116594029433</v>
      </c>
      <c r="G242" s="11">
        <f t="shared" si="34"/>
        <v>87.344644738708666</v>
      </c>
      <c r="H242" s="35">
        <f t="shared" si="32"/>
        <v>-2.5064527738041278</v>
      </c>
      <c r="J242" s="57"/>
    </row>
    <row r="243" spans="1:10">
      <c r="A243" s="9" t="s">
        <v>26</v>
      </c>
      <c r="B243" s="60">
        <v>769317140331.96008</v>
      </c>
      <c r="C243" s="60">
        <v>715379925838.88989</v>
      </c>
      <c r="D243" s="60">
        <v>648693045814.03015</v>
      </c>
      <c r="E243" s="10">
        <f t="shared" si="29"/>
        <v>66686880024.859741</v>
      </c>
      <c r="F243" s="12">
        <f t="shared" si="33"/>
        <v>92.9889493337174</v>
      </c>
      <c r="G243" s="12">
        <f t="shared" si="34"/>
        <v>90.678116953497195</v>
      </c>
      <c r="H243" s="35">
        <f t="shared" si="32"/>
        <v>-0.17483437061454765</v>
      </c>
    </row>
    <row r="244" spans="1:10">
      <c r="B244" s="119">
        <v>2009</v>
      </c>
      <c r="C244" s="119"/>
      <c r="D244" s="119"/>
      <c r="E244" s="119"/>
    </row>
    <row r="245" spans="1:10" ht="45">
      <c r="B245" s="1" t="s">
        <v>0</v>
      </c>
      <c r="C245" s="1" t="s">
        <v>1</v>
      </c>
      <c r="D245" s="1" t="s">
        <v>2</v>
      </c>
      <c r="E245" s="1" t="s">
        <v>3</v>
      </c>
      <c r="F245" s="2" t="s">
        <v>4</v>
      </c>
      <c r="G245" s="2" t="s">
        <v>5</v>
      </c>
      <c r="H245" s="2" t="s">
        <v>837</v>
      </c>
    </row>
    <row r="246" spans="1:10">
      <c r="A246" s="3" t="s">
        <v>65</v>
      </c>
      <c r="B246" s="58">
        <v>497581776986.66992</v>
      </c>
      <c r="C246" s="58">
        <v>481578262879.39008</v>
      </c>
      <c r="D246" s="58">
        <v>444681376162.92999</v>
      </c>
      <c r="E246" s="4">
        <f>C246-D246</f>
        <v>36896886716.460083</v>
      </c>
      <c r="F246" s="5">
        <f>C246/B246*100</f>
        <v>96.78374191993197</v>
      </c>
      <c r="G246" s="5">
        <f>D246/C246*100</f>
        <v>92.338340502361746</v>
      </c>
      <c r="H246" s="35">
        <f>C246/C273*100-100</f>
        <v>1.8814027414714189</v>
      </c>
    </row>
    <row r="247" spans="1:10">
      <c r="A247" s="6" t="s">
        <v>72</v>
      </c>
      <c r="B247" s="59">
        <v>92403829658.380005</v>
      </c>
      <c r="C247" s="59">
        <v>89663411371.51004</v>
      </c>
      <c r="D247" s="59">
        <v>86412830117.249985</v>
      </c>
      <c r="E247" s="7">
        <f t="shared" ref="E247:E270" si="35">C247-D247</f>
        <v>3250581254.2600555</v>
      </c>
      <c r="F247" s="8">
        <f t="shared" ref="F247:F262" si="36">C247/B247*100</f>
        <v>97.034302261062791</v>
      </c>
      <c r="G247" s="8">
        <f t="shared" ref="G247:G262" si="37">D247/C247*100</f>
        <v>96.374684830145881</v>
      </c>
      <c r="H247" s="35">
        <f t="shared" ref="H247:H270" si="38">C247/C274*100-100</f>
        <v>-0.77512175691252594</v>
      </c>
    </row>
    <row r="248" spans="1:10">
      <c r="A248" s="6" t="s">
        <v>73</v>
      </c>
      <c r="B248" s="59">
        <v>13679374208.679998</v>
      </c>
      <c r="C248" s="59">
        <v>13106697391.500002</v>
      </c>
      <c r="D248" s="59">
        <v>10573894442.079998</v>
      </c>
      <c r="E248" s="7">
        <f t="shared" si="35"/>
        <v>2532802949.4200039</v>
      </c>
      <c r="F248" s="8">
        <f t="shared" si="36"/>
        <v>95.813574448335402</v>
      </c>
      <c r="G248" s="8">
        <f t="shared" si="37"/>
        <v>80.675506012196593</v>
      </c>
      <c r="H248" s="35">
        <f t="shared" si="38"/>
        <v>15.567709319203487</v>
      </c>
    </row>
    <row r="249" spans="1:10">
      <c r="A249" s="6" t="s">
        <v>74</v>
      </c>
      <c r="B249" s="59">
        <v>4974810814.999999</v>
      </c>
      <c r="C249" s="59">
        <v>4764830233.999999</v>
      </c>
      <c r="D249" s="59">
        <v>4726553475</v>
      </c>
      <c r="E249" s="7">
        <f t="shared" si="35"/>
        <v>38276758.999999046</v>
      </c>
      <c r="F249" s="8">
        <f t="shared" si="36"/>
        <v>95.77912429620703</v>
      </c>
      <c r="G249" s="8">
        <f t="shared" si="37"/>
        <v>99.196681578981114</v>
      </c>
      <c r="H249" s="35">
        <f t="shared" si="38"/>
        <v>-2.3298771913046039</v>
      </c>
    </row>
    <row r="250" spans="1:10">
      <c r="A250" s="6" t="s">
        <v>75</v>
      </c>
      <c r="B250" s="59">
        <v>218300933292.23999</v>
      </c>
      <c r="C250" s="59">
        <v>216567381797.46002</v>
      </c>
      <c r="D250" s="59">
        <v>190426128305.73001</v>
      </c>
      <c r="E250" s="7">
        <f t="shared" si="35"/>
        <v>26141253491.730011</v>
      </c>
      <c r="F250" s="8">
        <f t="shared" si="36"/>
        <v>99.205889105174251</v>
      </c>
      <c r="G250" s="8">
        <f t="shared" si="37"/>
        <v>87.929274817489343</v>
      </c>
      <c r="H250" s="35">
        <f t="shared" si="38"/>
        <v>3.6543610718736517</v>
      </c>
    </row>
    <row r="251" spans="1:10">
      <c r="A251" s="6" t="s">
        <v>76</v>
      </c>
      <c r="B251" s="59">
        <v>6899951891.9200001</v>
      </c>
      <c r="C251" s="59">
        <v>6769603466.1799984</v>
      </c>
      <c r="D251" s="59">
        <v>6126045720.3499994</v>
      </c>
      <c r="E251" s="7">
        <f t="shared" si="35"/>
        <v>643557745.82999897</v>
      </c>
      <c r="F251" s="8">
        <f t="shared" si="36"/>
        <v>98.110879209279091</v>
      </c>
      <c r="G251" s="8">
        <f t="shared" si="37"/>
        <v>90.493420345148365</v>
      </c>
      <c r="H251" s="35">
        <f t="shared" si="38"/>
        <v>47.697894576802071</v>
      </c>
    </row>
    <row r="252" spans="1:10">
      <c r="A252" s="6" t="s">
        <v>77</v>
      </c>
      <c r="B252" s="59">
        <v>4534064717</v>
      </c>
      <c r="C252" s="59">
        <v>4423024901.0599995</v>
      </c>
      <c r="D252" s="59">
        <v>2694657719.4900002</v>
      </c>
      <c r="E252" s="7">
        <f t="shared" si="35"/>
        <v>1728367181.5699992</v>
      </c>
      <c r="F252" s="8">
        <f t="shared" si="36"/>
        <v>97.550987405987641</v>
      </c>
      <c r="G252" s="8">
        <f t="shared" si="37"/>
        <v>60.923412817418509</v>
      </c>
      <c r="H252" s="35">
        <f t="shared" si="38"/>
        <v>-14.234550674932393</v>
      </c>
    </row>
    <row r="253" spans="1:10">
      <c r="A253" s="6" t="s">
        <v>78</v>
      </c>
      <c r="B253" s="59">
        <v>1686392725</v>
      </c>
      <c r="C253" s="59">
        <v>1573275577.1600001</v>
      </c>
      <c r="D253" s="59">
        <v>1310866384.5700002</v>
      </c>
      <c r="E253" s="7">
        <f t="shared" si="35"/>
        <v>262409192.58999991</v>
      </c>
      <c r="F253" s="8">
        <f t="shared" si="36"/>
        <v>93.292360304744562</v>
      </c>
      <c r="G253" s="8">
        <f t="shared" si="37"/>
        <v>83.320837340926118</v>
      </c>
      <c r="H253" s="35">
        <f t="shared" si="38"/>
        <v>-18.801843167125369</v>
      </c>
    </row>
    <row r="254" spans="1:10">
      <c r="A254" s="6" t="s">
        <v>79</v>
      </c>
      <c r="B254" s="59">
        <v>17000000000</v>
      </c>
      <c r="C254" s="59">
        <v>15828785689.32</v>
      </c>
      <c r="D254" s="59">
        <v>15828785689.32</v>
      </c>
      <c r="E254" s="7">
        <f t="shared" si="35"/>
        <v>0</v>
      </c>
      <c r="F254" s="8">
        <f t="shared" si="36"/>
        <v>93.110504054823522</v>
      </c>
      <c r="G254" s="8">
        <f t="shared" si="37"/>
        <v>100</v>
      </c>
      <c r="H254" s="35">
        <f t="shared" si="38"/>
        <v>2.1234556592718548</v>
      </c>
    </row>
    <row r="255" spans="1:10">
      <c r="A255" s="6" t="s">
        <v>80</v>
      </c>
      <c r="B255" s="59">
        <v>79040399516.479996</v>
      </c>
      <c r="C255" s="59">
        <v>73238639984.72998</v>
      </c>
      <c r="D255" s="59">
        <v>72982658819.719986</v>
      </c>
      <c r="E255" s="7">
        <f t="shared" si="35"/>
        <v>255981165.00999451</v>
      </c>
      <c r="F255" s="8">
        <f t="shared" si="36"/>
        <v>92.659754293700985</v>
      </c>
      <c r="G255" s="8">
        <f t="shared" si="37"/>
        <v>99.650483453729663</v>
      </c>
      <c r="H255" s="35">
        <f t="shared" si="38"/>
        <v>-8.298868697023849</v>
      </c>
    </row>
    <row r="256" spans="1:10">
      <c r="A256" s="6" t="s">
        <v>81</v>
      </c>
      <c r="B256" s="59">
        <v>53991265285</v>
      </c>
      <c r="C256" s="59">
        <v>52863434076.449997</v>
      </c>
      <c r="D256" s="59">
        <v>52456337861.520012</v>
      </c>
      <c r="E256" s="7">
        <f t="shared" si="35"/>
        <v>407096214.92998505</v>
      </c>
      <c r="F256" s="8">
        <f t="shared" si="36"/>
        <v>97.911085797681167</v>
      </c>
      <c r="G256" s="8">
        <f t="shared" si="37"/>
        <v>99.229909630272502</v>
      </c>
      <c r="H256" s="35">
        <f t="shared" si="38"/>
        <v>7.6862793232034505</v>
      </c>
    </row>
    <row r="257" spans="1:10">
      <c r="A257" s="6" t="s">
        <v>82</v>
      </c>
      <c r="B257" s="59">
        <v>1054270500</v>
      </c>
      <c r="C257" s="59">
        <v>350265500</v>
      </c>
      <c r="D257" s="59">
        <v>350265500</v>
      </c>
      <c r="E257" s="7">
        <f t="shared" si="35"/>
        <v>0</v>
      </c>
      <c r="F257" s="8">
        <f t="shared" si="36"/>
        <v>33.223494349884589</v>
      </c>
      <c r="G257" s="8">
        <f t="shared" si="37"/>
        <v>100</v>
      </c>
      <c r="H257" s="35">
        <f t="shared" si="38"/>
        <v>88.446926768121813</v>
      </c>
    </row>
    <row r="258" spans="1:10">
      <c r="A258" s="6" t="s">
        <v>83</v>
      </c>
      <c r="B258" s="59">
        <v>4016484376.9700003</v>
      </c>
      <c r="C258" s="59">
        <v>2428912890.02</v>
      </c>
      <c r="D258" s="59">
        <v>792352127.9000001</v>
      </c>
      <c r="E258" s="7">
        <f t="shared" si="35"/>
        <v>1636560762.1199999</v>
      </c>
      <c r="F258" s="8">
        <f t="shared" si="36"/>
        <v>60.47360482582905</v>
      </c>
      <c r="G258" s="8">
        <f t="shared" si="37"/>
        <v>32.621677424317831</v>
      </c>
      <c r="H258" s="35">
        <f t="shared" si="38"/>
        <v>186.12207818830382</v>
      </c>
    </row>
    <row r="259" spans="1:10">
      <c r="A259" s="3" t="s">
        <v>66</v>
      </c>
      <c r="B259" s="58">
        <v>60706232870.229996</v>
      </c>
      <c r="C259" s="58">
        <v>58913342836.329987</v>
      </c>
      <c r="D259" s="58">
        <v>31864019494.249996</v>
      </c>
      <c r="E259" s="4">
        <f t="shared" si="35"/>
        <v>27049323342.07999</v>
      </c>
      <c r="F259" s="5">
        <f t="shared" si="36"/>
        <v>97.046612927320623</v>
      </c>
      <c r="G259" s="5">
        <f t="shared" si="37"/>
        <v>54.086252723382152</v>
      </c>
      <c r="H259" s="35">
        <f t="shared" si="38"/>
        <v>-6.5632132108558352</v>
      </c>
    </row>
    <row r="260" spans="1:10">
      <c r="A260" s="6" t="s">
        <v>84</v>
      </c>
      <c r="B260" s="59">
        <v>7006894219.8599987</v>
      </c>
      <c r="C260" s="59">
        <v>6986241267.4199944</v>
      </c>
      <c r="D260" s="59">
        <v>2951237169.7799997</v>
      </c>
      <c r="E260" s="7">
        <f t="shared" si="35"/>
        <v>4035004097.6399946</v>
      </c>
      <c r="F260" s="8">
        <f t="shared" si="36"/>
        <v>99.705248120037737</v>
      </c>
      <c r="G260" s="8">
        <f t="shared" si="37"/>
        <v>42.243562121780059</v>
      </c>
      <c r="H260" s="35">
        <f t="shared" si="38"/>
        <v>-1.4623304579901344</v>
      </c>
    </row>
    <row r="261" spans="1:10">
      <c r="A261" s="6" t="s">
        <v>85</v>
      </c>
      <c r="B261" s="59">
        <v>22489144311.389999</v>
      </c>
      <c r="C261" s="59">
        <v>22185565130.739994</v>
      </c>
      <c r="D261" s="59">
        <v>14104097481.699999</v>
      </c>
      <c r="E261" s="7">
        <f t="shared" si="35"/>
        <v>8081467649.0399952</v>
      </c>
      <c r="F261" s="8">
        <f t="shared" si="36"/>
        <v>98.650107907857333</v>
      </c>
      <c r="G261" s="8">
        <f t="shared" si="37"/>
        <v>63.573307231906242</v>
      </c>
      <c r="H261" s="35">
        <f t="shared" si="38"/>
        <v>-11.74966959050478</v>
      </c>
    </row>
    <row r="262" spans="1:10">
      <c r="A262" s="6" t="s">
        <v>86</v>
      </c>
      <c r="B262" s="59">
        <v>14042444737.139999</v>
      </c>
      <c r="C262" s="59">
        <v>14008087097.549999</v>
      </c>
      <c r="D262" s="59">
        <v>8244047027.5799999</v>
      </c>
      <c r="E262" s="7">
        <f t="shared" si="35"/>
        <v>5764040069.9699993</v>
      </c>
      <c r="F262" s="8">
        <f t="shared" si="36"/>
        <v>99.755330070844934</v>
      </c>
      <c r="G262" s="8">
        <f t="shared" si="37"/>
        <v>58.852054318122249</v>
      </c>
      <c r="H262" s="35">
        <f t="shared" si="38"/>
        <v>33.721134938087715</v>
      </c>
    </row>
    <row r="263" spans="1:10">
      <c r="A263" s="6" t="s">
        <v>87</v>
      </c>
      <c r="B263" s="59">
        <v>100804536.7</v>
      </c>
      <c r="C263" s="59">
        <v>100804498.65000001</v>
      </c>
      <c r="D263" s="59">
        <v>60818993.600000001</v>
      </c>
      <c r="E263" s="7">
        <f t="shared" si="35"/>
        <v>39985505.050000004</v>
      </c>
      <c r="F263" s="8">
        <f>C263/B263*100</f>
        <v>99.999962253682966</v>
      </c>
      <c r="G263" s="8">
        <f>D263/C263*100</f>
        <v>60.333610517887337</v>
      </c>
      <c r="H263" s="35">
        <f t="shared" si="38"/>
        <v>-20.014050756962391</v>
      </c>
    </row>
    <row r="264" spans="1:10">
      <c r="A264" s="6" t="s">
        <v>88</v>
      </c>
      <c r="B264" s="59">
        <v>854431113</v>
      </c>
      <c r="C264" s="59">
        <v>853062817.38</v>
      </c>
      <c r="D264" s="59">
        <v>300067633.48000002</v>
      </c>
      <c r="E264" s="7">
        <f t="shared" si="35"/>
        <v>552995183.89999998</v>
      </c>
      <c r="F264" s="8">
        <f t="shared" ref="F264:F270" si="39">C264/B264*100</f>
        <v>99.839858872274007</v>
      </c>
      <c r="G264" s="8">
        <f t="shared" ref="G264:G270" si="40">D264/C264*100</f>
        <v>35.175326759826852</v>
      </c>
      <c r="H264" s="35">
        <f t="shared" si="38"/>
        <v>98.577311209856248</v>
      </c>
    </row>
    <row r="265" spans="1:10">
      <c r="A265" s="6" t="s">
        <v>89</v>
      </c>
      <c r="B265" s="59">
        <v>11629810595</v>
      </c>
      <c r="C265" s="59">
        <v>10196878671.139999</v>
      </c>
      <c r="D265" s="59">
        <v>4183446085.3399997</v>
      </c>
      <c r="E265" s="7">
        <f t="shared" si="35"/>
        <v>6013432585.7999992</v>
      </c>
      <c r="F265" s="8">
        <f t="shared" si="39"/>
        <v>87.678802572450664</v>
      </c>
      <c r="G265" s="8">
        <f t="shared" si="40"/>
        <v>41.026732005552979</v>
      </c>
      <c r="H265" s="35">
        <f t="shared" si="38"/>
        <v>0.89947919172472268</v>
      </c>
    </row>
    <row r="266" spans="1:10">
      <c r="A266" s="6" t="s">
        <v>90</v>
      </c>
      <c r="B266" s="59">
        <v>4582703357.1400003</v>
      </c>
      <c r="C266" s="59">
        <v>4582703353.4499998</v>
      </c>
      <c r="D266" s="59">
        <v>2020305102.7700002</v>
      </c>
      <c r="E266" s="7">
        <f t="shared" si="35"/>
        <v>2562398250.6799994</v>
      </c>
      <c r="F266" s="8">
        <f t="shared" si="39"/>
        <v>99.999999919479833</v>
      </c>
      <c r="G266" s="8">
        <f t="shared" si="40"/>
        <v>44.08544361155414</v>
      </c>
      <c r="H266" s="35">
        <f t="shared" si="38"/>
        <v>-52.68288092916017</v>
      </c>
    </row>
    <row r="267" spans="1:10">
      <c r="A267" s="3" t="s">
        <v>67</v>
      </c>
      <c r="B267" s="58">
        <v>215959996068</v>
      </c>
      <c r="C267" s="58">
        <v>176141240649.73001</v>
      </c>
      <c r="D267" s="58">
        <v>175472599202.89999</v>
      </c>
      <c r="E267" s="4">
        <f t="shared" si="35"/>
        <v>668641446.83001709</v>
      </c>
      <c r="F267" s="8">
        <f t="shared" si="39"/>
        <v>81.561976225572749</v>
      </c>
      <c r="G267" s="8">
        <f t="shared" si="40"/>
        <v>99.620394721665633</v>
      </c>
      <c r="H267" s="35">
        <f t="shared" si="38"/>
        <v>-4.6894933229621074</v>
      </c>
    </row>
    <row r="268" spans="1:10">
      <c r="A268" s="6" t="s">
        <v>91</v>
      </c>
      <c r="B268" s="59">
        <v>215959996068</v>
      </c>
      <c r="C268" s="59">
        <v>176141240649.73001</v>
      </c>
      <c r="D268" s="59">
        <v>175472599202.89999</v>
      </c>
      <c r="E268" s="7">
        <f t="shared" si="35"/>
        <v>668641446.83001709</v>
      </c>
      <c r="F268" s="8">
        <f t="shared" si="39"/>
        <v>81.561976225572749</v>
      </c>
      <c r="G268" s="8">
        <f t="shared" si="40"/>
        <v>99.620394721665633</v>
      </c>
      <c r="H268" s="35">
        <f t="shared" si="38"/>
        <v>-4.6894933229621074</v>
      </c>
    </row>
    <row r="269" spans="1:10">
      <c r="A269" s="9" t="s">
        <v>838</v>
      </c>
      <c r="B269" s="60">
        <f>B246+B259</f>
        <v>558288009856.8999</v>
      </c>
      <c r="C269" s="60">
        <f>C246+C259</f>
        <v>540491605715.72009</v>
      </c>
      <c r="D269" s="60">
        <f>D246+D259</f>
        <v>476545395657.17999</v>
      </c>
      <c r="E269" s="60">
        <f>E246+E259</f>
        <v>63946210058.54007</v>
      </c>
      <c r="F269" s="11">
        <f t="shared" si="39"/>
        <v>96.812325569065791</v>
      </c>
      <c r="G269" s="11">
        <f t="shared" si="40"/>
        <v>88.168880074675286</v>
      </c>
      <c r="H269" s="35">
        <f t="shared" si="38"/>
        <v>0.88754488661668063</v>
      </c>
      <c r="J269" s="57"/>
    </row>
    <row r="270" spans="1:10">
      <c r="A270" s="9" t="s">
        <v>26</v>
      </c>
      <c r="B270" s="60">
        <v>774248005924.90002</v>
      </c>
      <c r="C270" s="60">
        <v>716632846365.45007</v>
      </c>
      <c r="D270" s="60">
        <v>652017994860.08008</v>
      </c>
      <c r="E270" s="10">
        <f t="shared" si="35"/>
        <v>64614851505.369995</v>
      </c>
      <c r="F270" s="12">
        <f t="shared" si="39"/>
        <v>92.558565328092243</v>
      </c>
      <c r="G270" s="12">
        <f t="shared" si="40"/>
        <v>90.983548712136567</v>
      </c>
      <c r="H270" s="35">
        <f t="shared" si="38"/>
        <v>-0.54287352063072092</v>
      </c>
    </row>
    <row r="271" spans="1:10">
      <c r="B271" s="119">
        <v>2008</v>
      </c>
      <c r="C271" s="119"/>
      <c r="D271" s="119"/>
      <c r="E271" s="119"/>
    </row>
    <row r="272" spans="1:10" ht="45">
      <c r="B272" s="1" t="s">
        <v>0</v>
      </c>
      <c r="C272" s="1" t="s">
        <v>1</v>
      </c>
      <c r="D272" s="1" t="s">
        <v>2</v>
      </c>
      <c r="E272" s="1" t="s">
        <v>3</v>
      </c>
      <c r="F272" s="2" t="s">
        <v>4</v>
      </c>
      <c r="G272" s="2" t="s">
        <v>5</v>
      </c>
    </row>
    <row r="273" spans="1:7">
      <c r="A273" s="3" t="s">
        <v>65</v>
      </c>
      <c r="B273" s="58">
        <v>489192445599.38007</v>
      </c>
      <c r="C273" s="58">
        <v>472685151480.90009</v>
      </c>
      <c r="D273" s="58">
        <v>440693201580.95978</v>
      </c>
      <c r="E273" s="4">
        <f>C273-D273</f>
        <v>31991949899.940308</v>
      </c>
      <c r="F273" s="5">
        <f>C273/B273*100</f>
        <v>96.625603222826854</v>
      </c>
      <c r="G273" s="5">
        <f>D273/C273*100</f>
        <v>93.231869078241388</v>
      </c>
    </row>
    <row r="274" spans="1:7">
      <c r="A274" s="6" t="s">
        <v>72</v>
      </c>
      <c r="B274" s="59">
        <v>91553849061.950012</v>
      </c>
      <c r="C274" s="59">
        <v>90363841164.759964</v>
      </c>
      <c r="D274" s="59">
        <v>86577918799.009857</v>
      </c>
      <c r="E274" s="7">
        <f t="shared" ref="E274:E297" si="41">C274-D274</f>
        <v>3785922365.7501068</v>
      </c>
      <c r="F274" s="8">
        <f t="shared" ref="F274:F289" si="42">C274/B274*100</f>
        <v>98.700209866234218</v>
      </c>
      <c r="G274" s="8">
        <f t="shared" ref="G274:G289" si="43">D274/C274*100</f>
        <v>95.810356978022611</v>
      </c>
    </row>
    <row r="275" spans="1:7">
      <c r="A275" s="6" t="s">
        <v>73</v>
      </c>
      <c r="B275" s="59">
        <v>12505435522.890009</v>
      </c>
      <c r="C275" s="59">
        <v>11341141456.130001</v>
      </c>
      <c r="D275" s="59">
        <v>8033394747.9799986</v>
      </c>
      <c r="E275" s="7">
        <f t="shared" si="41"/>
        <v>3307746708.1500025</v>
      </c>
      <c r="F275" s="8">
        <f t="shared" si="42"/>
        <v>90.689695975570956</v>
      </c>
      <c r="G275" s="8">
        <f t="shared" si="43"/>
        <v>70.834093543889864</v>
      </c>
    </row>
    <row r="276" spans="1:7">
      <c r="A276" s="6" t="s">
        <v>74</v>
      </c>
      <c r="B276" s="59">
        <v>4959994231.3699999</v>
      </c>
      <c r="C276" s="59">
        <v>4878493132.7800016</v>
      </c>
      <c r="D276" s="59">
        <v>4831781807.9200001</v>
      </c>
      <c r="E276" s="7">
        <f t="shared" si="41"/>
        <v>46711324.860001564</v>
      </c>
      <c r="F276" s="8">
        <f t="shared" si="42"/>
        <v>98.356830778662285</v>
      </c>
      <c r="G276" s="8">
        <f t="shared" si="43"/>
        <v>99.04250506070953</v>
      </c>
    </row>
    <row r="277" spans="1:7">
      <c r="A277" s="6" t="s">
        <v>75</v>
      </c>
      <c r="B277" s="59">
        <v>211117982054.32999</v>
      </c>
      <c r="C277" s="59">
        <v>208932243234.12</v>
      </c>
      <c r="D277" s="59">
        <v>188103976902.71994</v>
      </c>
      <c r="E277" s="7">
        <f t="shared" si="41"/>
        <v>20828266331.400055</v>
      </c>
      <c r="F277" s="8">
        <f t="shared" si="42"/>
        <v>98.964683728528868</v>
      </c>
      <c r="G277" s="8">
        <f t="shared" si="43"/>
        <v>90.031090458325835</v>
      </c>
    </row>
    <row r="278" spans="1:7">
      <c r="A278" s="6" t="s">
        <v>76</v>
      </c>
      <c r="B278" s="59">
        <v>4818675134.6300001</v>
      </c>
      <c r="C278" s="59">
        <v>4583412299.5299997</v>
      </c>
      <c r="D278" s="59">
        <v>4082308155.23</v>
      </c>
      <c r="E278" s="7">
        <f t="shared" si="41"/>
        <v>501104144.29999971</v>
      </c>
      <c r="F278" s="8">
        <f t="shared" si="42"/>
        <v>95.11768632400107</v>
      </c>
      <c r="G278" s="8">
        <f t="shared" si="43"/>
        <v>89.067007034226776</v>
      </c>
    </row>
    <row r="279" spans="1:7">
      <c r="A279" s="6" t="s">
        <v>77</v>
      </c>
      <c r="B279" s="59">
        <v>5483185988.4400005</v>
      </c>
      <c r="C279" s="59">
        <v>5157117389.1900005</v>
      </c>
      <c r="D279" s="59">
        <v>3478531026.2800007</v>
      </c>
      <c r="E279" s="7">
        <f t="shared" si="41"/>
        <v>1678586362.9099998</v>
      </c>
      <c r="F279" s="8">
        <f t="shared" si="42"/>
        <v>94.05330039985077</v>
      </c>
      <c r="G279" s="8">
        <f t="shared" si="43"/>
        <v>67.451073221087839</v>
      </c>
    </row>
    <row r="280" spans="1:7">
      <c r="A280" s="6" t="s">
        <v>78</v>
      </c>
      <c r="B280" s="59">
        <v>2099357966</v>
      </c>
      <c r="C280" s="59">
        <v>1937575480.1900001</v>
      </c>
      <c r="D280" s="59">
        <v>1661435517.4400003</v>
      </c>
      <c r="E280" s="7">
        <f t="shared" si="41"/>
        <v>276139962.74999976</v>
      </c>
      <c r="F280" s="8">
        <f t="shared" si="42"/>
        <v>92.293716058426597</v>
      </c>
      <c r="G280" s="8">
        <f t="shared" si="43"/>
        <v>85.748170041720314</v>
      </c>
    </row>
    <row r="281" spans="1:7">
      <c r="A281" s="6" t="s">
        <v>79</v>
      </c>
      <c r="B281" s="59">
        <v>15800000000</v>
      </c>
      <c r="C281" s="59">
        <v>15499657338.4</v>
      </c>
      <c r="D281" s="59">
        <v>15499657338.4</v>
      </c>
      <c r="E281" s="7">
        <f t="shared" si="41"/>
        <v>0</v>
      </c>
      <c r="F281" s="8">
        <f t="shared" si="42"/>
        <v>98.099097078481009</v>
      </c>
      <c r="G281" s="8">
        <f t="shared" si="43"/>
        <v>100</v>
      </c>
    </row>
    <row r="282" spans="1:7">
      <c r="A282" s="6" t="s">
        <v>80</v>
      </c>
      <c r="B282" s="59">
        <v>85456219882</v>
      </c>
      <c r="C282" s="59">
        <v>79866670066.209991</v>
      </c>
      <c r="D282" s="59">
        <v>79661931570.049988</v>
      </c>
      <c r="E282" s="7">
        <f t="shared" si="41"/>
        <v>204738496.16000366</v>
      </c>
      <c r="F282" s="8">
        <f t="shared" si="42"/>
        <v>93.459165613096161</v>
      </c>
      <c r="G282" s="8">
        <f t="shared" si="43"/>
        <v>99.743649640093579</v>
      </c>
    </row>
    <row r="283" spans="1:7">
      <c r="A283" s="6" t="s">
        <v>81</v>
      </c>
      <c r="B283" s="59">
        <v>50491100776</v>
      </c>
      <c r="C283" s="59">
        <v>49090222457.950012</v>
      </c>
      <c r="D283" s="59">
        <v>48367569905.310013</v>
      </c>
      <c r="E283" s="7">
        <f t="shared" si="41"/>
        <v>722652552.63999939</v>
      </c>
      <c r="F283" s="8">
        <f t="shared" si="42"/>
        <v>97.225494599008883</v>
      </c>
      <c r="G283" s="8">
        <f t="shared" si="43"/>
        <v>98.527909395279238</v>
      </c>
    </row>
    <row r="284" spans="1:7">
      <c r="A284" s="6" t="s">
        <v>82</v>
      </c>
      <c r="B284" s="59">
        <v>870355574</v>
      </c>
      <c r="C284" s="59">
        <v>185869574</v>
      </c>
      <c r="D284" s="59">
        <v>185869574</v>
      </c>
      <c r="E284" s="7">
        <f t="shared" si="41"/>
        <v>0</v>
      </c>
      <c r="F284" s="8">
        <f t="shared" si="42"/>
        <v>21.355590697923191</v>
      </c>
      <c r="G284" s="8">
        <f t="shared" si="43"/>
        <v>100</v>
      </c>
    </row>
    <row r="285" spans="1:7">
      <c r="A285" s="6" t="s">
        <v>83</v>
      </c>
      <c r="B285" s="59">
        <v>4036289407.7700014</v>
      </c>
      <c r="C285" s="59">
        <v>848907887.64000034</v>
      </c>
      <c r="D285" s="59">
        <v>208826236.61999989</v>
      </c>
      <c r="E285" s="7">
        <f t="shared" si="41"/>
        <v>640081651.02000046</v>
      </c>
      <c r="F285" s="8">
        <f t="shared" si="42"/>
        <v>21.031888496543939</v>
      </c>
      <c r="G285" s="8">
        <f t="shared" si="43"/>
        <v>24.599398787605288</v>
      </c>
    </row>
    <row r="286" spans="1:7">
      <c r="A286" s="3" t="s">
        <v>66</v>
      </c>
      <c r="B286" s="58">
        <v>64849664010.5</v>
      </c>
      <c r="C286" s="58">
        <v>63051550530.389984</v>
      </c>
      <c r="D286" s="58">
        <v>38998947701.879997</v>
      </c>
      <c r="E286" s="4">
        <f t="shared" si="41"/>
        <v>24052602828.509987</v>
      </c>
      <c r="F286" s="5">
        <f t="shared" si="42"/>
        <v>97.227258602575219</v>
      </c>
      <c r="G286" s="5">
        <f t="shared" si="43"/>
        <v>61.852480032323776</v>
      </c>
    </row>
    <row r="287" spans="1:7">
      <c r="A287" s="6" t="s">
        <v>84</v>
      </c>
      <c r="B287" s="59">
        <v>7568609873.7200003</v>
      </c>
      <c r="C287" s="59">
        <v>7089919317.0399961</v>
      </c>
      <c r="D287" s="59">
        <v>3671570416.1799979</v>
      </c>
      <c r="E287" s="7">
        <f t="shared" si="41"/>
        <v>3418348900.8599982</v>
      </c>
      <c r="F287" s="8">
        <f t="shared" si="42"/>
        <v>93.675317334797086</v>
      </c>
      <c r="G287" s="8">
        <f t="shared" si="43"/>
        <v>51.785785592167485</v>
      </c>
    </row>
    <row r="288" spans="1:7">
      <c r="A288" s="6" t="s">
        <v>85</v>
      </c>
      <c r="B288" s="59">
        <v>25456760199.32</v>
      </c>
      <c r="C288" s="59">
        <v>25139356450.89999</v>
      </c>
      <c r="D288" s="59">
        <v>18482736254.400002</v>
      </c>
      <c r="E288" s="7">
        <f t="shared" si="41"/>
        <v>6656620196.4999886</v>
      </c>
      <c r="F288" s="8">
        <f t="shared" si="42"/>
        <v>98.753165187027662</v>
      </c>
      <c r="G288" s="8">
        <f t="shared" si="43"/>
        <v>73.521119327373711</v>
      </c>
    </row>
    <row r="289" spans="1:10">
      <c r="A289" s="6" t="s">
        <v>86</v>
      </c>
      <c r="B289" s="59">
        <v>10741158503.4</v>
      </c>
      <c r="C289" s="59">
        <v>10475596923.430002</v>
      </c>
      <c r="D289" s="59">
        <v>6538458151.3899994</v>
      </c>
      <c r="E289" s="7">
        <f t="shared" si="41"/>
        <v>3937138772.0400028</v>
      </c>
      <c r="F289" s="8">
        <f t="shared" si="42"/>
        <v>97.527626280852886</v>
      </c>
      <c r="G289" s="8">
        <f t="shared" si="43"/>
        <v>62.416091409224684</v>
      </c>
    </row>
    <row r="290" spans="1:10">
      <c r="A290" s="6" t="s">
        <v>87</v>
      </c>
      <c r="B290" s="59">
        <v>132780813.63</v>
      </c>
      <c r="C290" s="59">
        <v>126027758.13</v>
      </c>
      <c r="D290" s="59">
        <v>73133539.870000005</v>
      </c>
      <c r="E290" s="7">
        <f t="shared" si="41"/>
        <v>52894218.25999999</v>
      </c>
      <c r="F290" s="8">
        <f>C290/B290*100</f>
        <v>94.91413306231297</v>
      </c>
      <c r="G290" s="8">
        <f>D290/C290*100</f>
        <v>58.029707863692522</v>
      </c>
    </row>
    <row r="291" spans="1:10">
      <c r="A291" s="6" t="s">
        <v>88</v>
      </c>
      <c r="B291" s="59">
        <v>453004764</v>
      </c>
      <c r="C291" s="59">
        <v>429587253.54000002</v>
      </c>
      <c r="D291" s="59">
        <v>386880434.12999994</v>
      </c>
      <c r="E291" s="7">
        <f t="shared" si="41"/>
        <v>42706819.410000086</v>
      </c>
      <c r="F291" s="8">
        <f t="shared" ref="F291:F297" si="44">C291/B291*100</f>
        <v>94.830626006396699</v>
      </c>
      <c r="G291" s="8">
        <f t="shared" ref="G291:G297" si="45">D291/C291*100</f>
        <v>90.058639063874466</v>
      </c>
    </row>
    <row r="292" spans="1:10">
      <c r="A292" s="6" t="s">
        <v>89</v>
      </c>
      <c r="B292" s="59">
        <v>10774477450.43</v>
      </c>
      <c r="C292" s="59">
        <v>10105977506.35</v>
      </c>
      <c r="D292" s="59">
        <v>1297430233.0300002</v>
      </c>
      <c r="E292" s="7">
        <f t="shared" si="41"/>
        <v>8808547273.3199997</v>
      </c>
      <c r="F292" s="8">
        <f t="shared" si="44"/>
        <v>93.795523289592836</v>
      </c>
      <c r="G292" s="8">
        <f t="shared" si="45"/>
        <v>12.838245802692233</v>
      </c>
    </row>
    <row r="293" spans="1:10">
      <c r="A293" s="6" t="s">
        <v>90</v>
      </c>
      <c r="B293" s="59">
        <v>9722872406</v>
      </c>
      <c r="C293" s="59">
        <v>9685085321</v>
      </c>
      <c r="D293" s="59">
        <v>8548738672.8800001</v>
      </c>
      <c r="E293" s="7">
        <f t="shared" si="41"/>
        <v>1136346648.1199999</v>
      </c>
      <c r="F293" s="8">
        <f t="shared" si="44"/>
        <v>99.611358830784596</v>
      </c>
      <c r="G293" s="8">
        <f t="shared" si="45"/>
        <v>88.267045560702712</v>
      </c>
    </row>
    <row r="294" spans="1:10">
      <c r="A294" s="3" t="s">
        <v>67</v>
      </c>
      <c r="B294" s="58">
        <v>194473459239</v>
      </c>
      <c r="C294" s="58">
        <v>184807789603.5</v>
      </c>
      <c r="D294" s="58">
        <v>184166693336.64001</v>
      </c>
      <c r="E294" s="4">
        <f t="shared" si="41"/>
        <v>641096266.85998535</v>
      </c>
      <c r="F294" s="8">
        <f t="shared" si="44"/>
        <v>95.029825831595204</v>
      </c>
      <c r="G294" s="8">
        <f t="shared" si="45"/>
        <v>99.653101058004395</v>
      </c>
    </row>
    <row r="295" spans="1:10">
      <c r="A295" s="6" t="s">
        <v>91</v>
      </c>
      <c r="B295" s="59">
        <v>194473459239</v>
      </c>
      <c r="C295" s="59">
        <v>184807789603.5</v>
      </c>
      <c r="D295" s="59">
        <v>184166693336.64001</v>
      </c>
      <c r="E295" s="7">
        <f t="shared" si="41"/>
        <v>641096266.85998535</v>
      </c>
      <c r="F295" s="8">
        <f t="shared" si="44"/>
        <v>95.029825831595204</v>
      </c>
      <c r="G295" s="8">
        <f t="shared" si="45"/>
        <v>99.653101058004395</v>
      </c>
    </row>
    <row r="296" spans="1:10">
      <c r="A296" s="9" t="s">
        <v>838</v>
      </c>
      <c r="B296" s="60">
        <f>B273+B286</f>
        <v>554042109609.88013</v>
      </c>
      <c r="C296" s="60">
        <f>C273+C286</f>
        <v>535736702011.29004</v>
      </c>
      <c r="D296" s="60">
        <f>D273+D286</f>
        <v>479692149282.83978</v>
      </c>
      <c r="E296" s="60">
        <f>E273+E286</f>
        <v>56044552728.450294</v>
      </c>
      <c r="F296" s="11">
        <f t="shared" si="44"/>
        <v>96.696025937183805</v>
      </c>
      <c r="G296" s="11">
        <f t="shared" si="45"/>
        <v>89.538787893746147</v>
      </c>
      <c r="J296" s="57"/>
    </row>
    <row r="297" spans="1:10">
      <c r="A297" s="9" t="s">
        <v>26</v>
      </c>
      <c r="B297" s="60">
        <v>748515568848.88013</v>
      </c>
      <c r="C297" s="60">
        <v>720544491614.79004</v>
      </c>
      <c r="D297" s="60">
        <v>663858842619.47986</v>
      </c>
      <c r="E297" s="10">
        <f t="shared" si="41"/>
        <v>56685648995.310181</v>
      </c>
      <c r="F297" s="12">
        <f t="shared" si="44"/>
        <v>96.263126860927429</v>
      </c>
      <c r="G297" s="12">
        <f t="shared" si="45"/>
        <v>92.132942565659789</v>
      </c>
    </row>
  </sheetData>
  <mergeCells count="11">
    <mergeCell ref="B1:E1"/>
    <mergeCell ref="B190:E190"/>
    <mergeCell ref="B217:E217"/>
    <mergeCell ref="B244:E244"/>
    <mergeCell ref="B271:E271"/>
    <mergeCell ref="B28:E28"/>
    <mergeCell ref="B55:E55"/>
    <mergeCell ref="B82:E82"/>
    <mergeCell ref="B109:E109"/>
    <mergeCell ref="B136:E136"/>
    <mergeCell ref="B163:E16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B550"/>
  <sheetViews>
    <sheetView workbookViewId="0">
      <selection activeCell="B19" sqref="B19"/>
    </sheetView>
  </sheetViews>
  <sheetFormatPr defaultRowHeight="15"/>
  <cols>
    <col min="1" max="1" width="113.7109375" customWidth="1"/>
    <col min="2" max="2" width="16.7109375" bestFit="1" customWidth="1"/>
  </cols>
  <sheetData>
    <row r="1" spans="1:2">
      <c r="A1" s="69" t="s">
        <v>92</v>
      </c>
      <c r="B1" s="20" t="s">
        <v>0</v>
      </c>
    </row>
    <row r="2" spans="1:2">
      <c r="A2" s="72" t="s">
        <v>93</v>
      </c>
      <c r="B2" s="67">
        <v>66165074000</v>
      </c>
    </row>
    <row r="3" spans="1:2" ht="30">
      <c r="A3" s="68" t="s">
        <v>95</v>
      </c>
      <c r="B3" s="67">
        <v>21332180000</v>
      </c>
    </row>
    <row r="4" spans="1:2" ht="30">
      <c r="A4" s="68" t="s">
        <v>96</v>
      </c>
      <c r="B4" s="67">
        <v>19000000000</v>
      </c>
    </row>
    <row r="5" spans="1:2">
      <c r="A5" s="68" t="s">
        <v>94</v>
      </c>
      <c r="B5" s="67">
        <v>14593608122</v>
      </c>
    </row>
    <row r="6" spans="1:2" ht="30">
      <c r="A6" s="68" t="s">
        <v>99</v>
      </c>
      <c r="B6" s="67">
        <v>8850000000</v>
      </c>
    </row>
    <row r="7" spans="1:2" ht="45">
      <c r="A7" s="68" t="s">
        <v>100</v>
      </c>
      <c r="B7" s="67">
        <v>7450770950</v>
      </c>
    </row>
    <row r="8" spans="1:2">
      <c r="A8" s="68" t="s">
        <v>101</v>
      </c>
      <c r="B8" s="67">
        <v>7377824466</v>
      </c>
    </row>
    <row r="9" spans="1:2" ht="30">
      <c r="A9" s="68" t="s">
        <v>103</v>
      </c>
      <c r="B9" s="67">
        <v>6630000000</v>
      </c>
    </row>
    <row r="10" spans="1:2">
      <c r="A10" s="68" t="s">
        <v>102</v>
      </c>
      <c r="B10" s="67">
        <v>6475000000</v>
      </c>
    </row>
    <row r="11" spans="1:2">
      <c r="A11" s="72" t="s">
        <v>98</v>
      </c>
      <c r="B11" s="67">
        <v>6458761477</v>
      </c>
    </row>
    <row r="12" spans="1:2" ht="30">
      <c r="A12" s="68" t="s">
        <v>104</v>
      </c>
      <c r="B12" s="67">
        <v>6123400000</v>
      </c>
    </row>
    <row r="13" spans="1:2" ht="30">
      <c r="A13" s="68" t="s">
        <v>105</v>
      </c>
      <c r="B13" s="67">
        <v>5444140000</v>
      </c>
    </row>
    <row r="14" spans="1:2" ht="30">
      <c r="A14" s="68" t="s">
        <v>97</v>
      </c>
      <c r="B14" s="67">
        <v>5115824130</v>
      </c>
    </row>
    <row r="15" spans="1:2">
      <c r="A15" s="68" t="s">
        <v>107</v>
      </c>
      <c r="B15" s="67">
        <v>5022943614</v>
      </c>
    </row>
    <row r="16" spans="1:2" ht="30">
      <c r="A16" s="72" t="s">
        <v>106</v>
      </c>
      <c r="B16" s="67">
        <v>4876554000</v>
      </c>
    </row>
    <row r="17" spans="1:2" ht="15" customHeight="1">
      <c r="A17" s="63" t="s">
        <v>108</v>
      </c>
      <c r="B17" s="67">
        <v>4100000000</v>
      </c>
    </row>
    <row r="18" spans="1:2" ht="30">
      <c r="A18" s="68" t="s">
        <v>109</v>
      </c>
      <c r="B18" s="67">
        <v>4020000000</v>
      </c>
    </row>
    <row r="19" spans="1:2">
      <c r="A19" s="68" t="s">
        <v>507</v>
      </c>
      <c r="B19" s="67">
        <v>3696900000</v>
      </c>
    </row>
    <row r="20" spans="1:2" ht="30">
      <c r="A20" s="68" t="s">
        <v>160</v>
      </c>
      <c r="B20" s="67">
        <v>3440118878</v>
      </c>
    </row>
    <row r="21" spans="1:2">
      <c r="A21" s="68" t="s">
        <v>114</v>
      </c>
      <c r="B21" s="67">
        <v>3400122405</v>
      </c>
    </row>
    <row r="22" spans="1:2">
      <c r="A22" s="68" t="s">
        <v>110</v>
      </c>
      <c r="B22" s="67">
        <v>2996308653</v>
      </c>
    </row>
    <row r="23" spans="1:2" ht="30">
      <c r="A23" s="68" t="s">
        <v>113</v>
      </c>
      <c r="B23" s="67">
        <v>2550730000</v>
      </c>
    </row>
    <row r="24" spans="1:2" ht="30">
      <c r="A24" s="68" t="s">
        <v>115</v>
      </c>
      <c r="B24" s="67">
        <v>2491390000</v>
      </c>
    </row>
    <row r="25" spans="1:2">
      <c r="A25" s="68" t="s">
        <v>116</v>
      </c>
      <c r="B25" s="67">
        <v>2474476873</v>
      </c>
    </row>
    <row r="26" spans="1:2">
      <c r="A26" s="68" t="s">
        <v>117</v>
      </c>
      <c r="B26" s="67">
        <v>2111750011</v>
      </c>
    </row>
    <row r="27" spans="1:2">
      <c r="A27" s="68" t="s">
        <v>112</v>
      </c>
      <c r="B27" s="67">
        <v>1921999634</v>
      </c>
    </row>
    <row r="28" spans="1:2">
      <c r="A28" s="68" t="s">
        <v>119</v>
      </c>
      <c r="B28" s="67">
        <v>1774491858</v>
      </c>
    </row>
    <row r="29" spans="1:2" ht="30">
      <c r="A29" s="68" t="s">
        <v>111</v>
      </c>
      <c r="B29" s="67">
        <v>1560264000</v>
      </c>
    </row>
    <row r="30" spans="1:2" ht="30">
      <c r="A30" s="68" t="s">
        <v>120</v>
      </c>
      <c r="B30" s="67">
        <v>1327000000</v>
      </c>
    </row>
    <row r="31" spans="1:2">
      <c r="A31" s="68" t="s">
        <v>122</v>
      </c>
      <c r="B31" s="67">
        <v>1247502561</v>
      </c>
    </row>
    <row r="32" spans="1:2">
      <c r="A32" s="68" t="s">
        <v>121</v>
      </c>
      <c r="B32" s="67">
        <v>1123391190</v>
      </c>
    </row>
    <row r="33" spans="1:2">
      <c r="A33" s="70" t="s">
        <v>124</v>
      </c>
      <c r="B33" s="71">
        <v>1000000000</v>
      </c>
    </row>
    <row r="34" spans="1:2">
      <c r="A34" s="62" t="s">
        <v>125</v>
      </c>
      <c r="B34" s="67">
        <v>943160000</v>
      </c>
    </row>
    <row r="35" spans="1:2">
      <c r="A35" s="62" t="s">
        <v>536</v>
      </c>
      <c r="B35" s="67">
        <v>940718926</v>
      </c>
    </row>
    <row r="36" spans="1:2">
      <c r="A36" s="62" t="s">
        <v>126</v>
      </c>
      <c r="B36" s="67">
        <v>912720452</v>
      </c>
    </row>
    <row r="37" spans="1:2">
      <c r="A37" s="62" t="s">
        <v>127</v>
      </c>
      <c r="B37" s="67">
        <v>892051280</v>
      </c>
    </row>
    <row r="38" spans="1:2">
      <c r="A38" s="62" t="s">
        <v>135</v>
      </c>
      <c r="B38" s="67">
        <v>863183381</v>
      </c>
    </row>
    <row r="39" spans="1:2">
      <c r="A39" s="62" t="s">
        <v>129</v>
      </c>
      <c r="B39" s="67">
        <v>827000000</v>
      </c>
    </row>
    <row r="40" spans="1:2">
      <c r="A40" s="62" t="s">
        <v>123</v>
      </c>
      <c r="B40" s="67">
        <v>825000000</v>
      </c>
    </row>
    <row r="41" spans="1:2">
      <c r="A41" s="62" t="s">
        <v>131</v>
      </c>
      <c r="B41" s="67">
        <v>760912170</v>
      </c>
    </row>
    <row r="42" spans="1:2">
      <c r="A42" s="62" t="s">
        <v>130</v>
      </c>
      <c r="B42" s="67">
        <v>711000000</v>
      </c>
    </row>
    <row r="43" spans="1:2">
      <c r="A43" s="62" t="s">
        <v>154</v>
      </c>
      <c r="B43" s="67">
        <v>666500000</v>
      </c>
    </row>
    <row r="44" spans="1:2">
      <c r="A44" s="62" t="s">
        <v>133</v>
      </c>
      <c r="B44" s="67">
        <v>615000000</v>
      </c>
    </row>
    <row r="45" spans="1:2">
      <c r="A45" s="62" t="s">
        <v>128</v>
      </c>
      <c r="B45" s="67">
        <v>614060000</v>
      </c>
    </row>
    <row r="46" spans="1:2">
      <c r="A46" s="62" t="s">
        <v>142</v>
      </c>
      <c r="B46" s="67">
        <v>573200000</v>
      </c>
    </row>
    <row r="47" spans="1:2">
      <c r="A47" s="62" t="s">
        <v>136</v>
      </c>
      <c r="B47" s="67">
        <v>530800000</v>
      </c>
    </row>
    <row r="48" spans="1:2">
      <c r="A48" s="62" t="s">
        <v>134</v>
      </c>
      <c r="B48" s="67">
        <v>527113599</v>
      </c>
    </row>
    <row r="49" spans="1:2">
      <c r="A49" s="62" t="s">
        <v>139</v>
      </c>
      <c r="B49" s="67">
        <v>505360500</v>
      </c>
    </row>
    <row r="50" spans="1:2">
      <c r="A50" s="62" t="s">
        <v>140</v>
      </c>
      <c r="B50" s="67">
        <v>500000000</v>
      </c>
    </row>
    <row r="51" spans="1:2">
      <c r="A51" s="62" t="s">
        <v>137</v>
      </c>
      <c r="B51" s="67">
        <v>484468939</v>
      </c>
    </row>
    <row r="52" spans="1:2">
      <c r="A52" s="62" t="s">
        <v>138</v>
      </c>
      <c r="B52" s="67">
        <v>484000000</v>
      </c>
    </row>
    <row r="53" spans="1:2">
      <c r="A53" s="62" t="s">
        <v>141</v>
      </c>
      <c r="B53" s="67">
        <v>465849002</v>
      </c>
    </row>
    <row r="54" spans="1:2">
      <c r="A54" s="62" t="s">
        <v>162</v>
      </c>
      <c r="B54" s="67">
        <v>424000000</v>
      </c>
    </row>
    <row r="55" spans="1:2">
      <c r="A55" s="62" t="s">
        <v>118</v>
      </c>
      <c r="B55" s="67">
        <v>400000000</v>
      </c>
    </row>
    <row r="56" spans="1:2">
      <c r="A56" s="62" t="s">
        <v>144</v>
      </c>
      <c r="B56" s="67">
        <v>394458269</v>
      </c>
    </row>
    <row r="57" spans="1:2">
      <c r="A57" s="62" t="s">
        <v>595</v>
      </c>
      <c r="B57" s="67">
        <v>392000000</v>
      </c>
    </row>
    <row r="58" spans="1:2">
      <c r="A58" s="62" t="s">
        <v>147</v>
      </c>
      <c r="B58" s="67">
        <v>389862592</v>
      </c>
    </row>
    <row r="59" spans="1:2">
      <c r="A59" s="62" t="s">
        <v>145</v>
      </c>
      <c r="B59" s="67">
        <v>384673000</v>
      </c>
    </row>
    <row r="60" spans="1:2">
      <c r="A60" s="62" t="s">
        <v>618</v>
      </c>
      <c r="B60" s="67">
        <v>368000000</v>
      </c>
    </row>
    <row r="61" spans="1:2">
      <c r="A61" s="62" t="s">
        <v>148</v>
      </c>
      <c r="B61" s="67">
        <v>364366574</v>
      </c>
    </row>
    <row r="62" spans="1:2">
      <c r="A62" s="62" t="s">
        <v>167</v>
      </c>
      <c r="B62" s="67">
        <v>337000000</v>
      </c>
    </row>
    <row r="63" spans="1:2">
      <c r="A63" s="62" t="s">
        <v>146</v>
      </c>
      <c r="B63" s="67">
        <v>333296859</v>
      </c>
    </row>
    <row r="64" spans="1:2">
      <c r="A64" s="62" t="s">
        <v>149</v>
      </c>
      <c r="B64" s="67">
        <v>324033702</v>
      </c>
    </row>
    <row r="65" spans="1:2">
      <c r="A65" s="62" t="s">
        <v>151</v>
      </c>
      <c r="B65" s="67">
        <v>322377488</v>
      </c>
    </row>
    <row r="66" spans="1:2">
      <c r="A66" s="62" t="s">
        <v>158</v>
      </c>
      <c r="B66" s="67">
        <v>309587806</v>
      </c>
    </row>
    <row r="67" spans="1:2">
      <c r="A67" s="62" t="s">
        <v>153</v>
      </c>
      <c r="B67" s="67">
        <v>300000000</v>
      </c>
    </row>
    <row r="68" spans="1:2">
      <c r="A68" s="62" t="s">
        <v>601</v>
      </c>
      <c r="B68" s="67">
        <v>264850000</v>
      </c>
    </row>
    <row r="69" spans="1:2">
      <c r="A69" s="62" t="s">
        <v>166</v>
      </c>
      <c r="B69" s="67">
        <v>263100000</v>
      </c>
    </row>
    <row r="70" spans="1:2">
      <c r="A70" s="62" t="s">
        <v>161</v>
      </c>
      <c r="B70" s="67">
        <v>256316721</v>
      </c>
    </row>
    <row r="71" spans="1:2">
      <c r="A71" s="62" t="s">
        <v>165</v>
      </c>
      <c r="B71" s="67">
        <v>251000000</v>
      </c>
    </row>
    <row r="72" spans="1:2">
      <c r="A72" s="62" t="s">
        <v>579</v>
      </c>
      <c r="B72" s="67">
        <v>249000000</v>
      </c>
    </row>
    <row r="73" spans="1:2">
      <c r="A73" s="62" t="s">
        <v>164</v>
      </c>
      <c r="B73" s="67">
        <v>246814548</v>
      </c>
    </row>
    <row r="74" spans="1:2">
      <c r="A74" s="62" t="s">
        <v>132</v>
      </c>
      <c r="B74" s="67">
        <v>232956626</v>
      </c>
    </row>
    <row r="75" spans="1:2">
      <c r="A75" s="62" t="s">
        <v>172</v>
      </c>
      <c r="B75" s="67">
        <v>231881600</v>
      </c>
    </row>
    <row r="76" spans="1:2">
      <c r="A76" s="62" t="s">
        <v>168</v>
      </c>
      <c r="B76" s="67">
        <v>230000000</v>
      </c>
    </row>
    <row r="77" spans="1:2">
      <c r="A77" s="62" t="s">
        <v>163</v>
      </c>
      <c r="B77" s="67">
        <v>224000000</v>
      </c>
    </row>
    <row r="78" spans="1:2">
      <c r="A78" s="62" t="s">
        <v>152</v>
      </c>
      <c r="B78" s="67">
        <v>211307748</v>
      </c>
    </row>
    <row r="79" spans="1:2">
      <c r="A79" s="62" t="s">
        <v>169</v>
      </c>
      <c r="B79" s="67">
        <v>200000000</v>
      </c>
    </row>
    <row r="80" spans="1:2">
      <c r="A80" s="62" t="s">
        <v>179</v>
      </c>
      <c r="B80" s="67">
        <v>198145320</v>
      </c>
    </row>
    <row r="81" spans="1:2">
      <c r="A81" s="62" t="s">
        <v>617</v>
      </c>
      <c r="B81" s="67">
        <v>194584121</v>
      </c>
    </row>
    <row r="82" spans="1:2">
      <c r="A82" s="62" t="s">
        <v>159</v>
      </c>
      <c r="B82" s="67">
        <v>188321937</v>
      </c>
    </row>
    <row r="83" spans="1:2">
      <c r="A83" s="62" t="s">
        <v>155</v>
      </c>
      <c r="B83" s="67">
        <v>185641087</v>
      </c>
    </row>
    <row r="84" spans="1:2">
      <c r="A84" s="62" t="s">
        <v>170</v>
      </c>
      <c r="B84" s="67">
        <v>185572031</v>
      </c>
    </row>
    <row r="85" spans="1:2">
      <c r="A85" s="62" t="s">
        <v>560</v>
      </c>
      <c r="B85" s="67">
        <v>178000000</v>
      </c>
    </row>
    <row r="86" spans="1:2">
      <c r="A86" s="62" t="s">
        <v>174</v>
      </c>
      <c r="B86" s="67">
        <v>177930054</v>
      </c>
    </row>
    <row r="87" spans="1:2">
      <c r="A87" s="62" t="s">
        <v>173</v>
      </c>
      <c r="B87" s="67">
        <v>173117631</v>
      </c>
    </row>
    <row r="88" spans="1:2">
      <c r="A88" s="62" t="s">
        <v>175</v>
      </c>
      <c r="B88" s="67">
        <v>169230663</v>
      </c>
    </row>
    <row r="89" spans="1:2">
      <c r="A89" s="62" t="s">
        <v>510</v>
      </c>
      <c r="B89" s="67">
        <v>166315005</v>
      </c>
    </row>
    <row r="90" spans="1:2">
      <c r="A90" s="62" t="s">
        <v>181</v>
      </c>
      <c r="B90" s="67">
        <v>161459900</v>
      </c>
    </row>
    <row r="91" spans="1:2">
      <c r="A91" s="62" t="s">
        <v>211</v>
      </c>
      <c r="B91" s="67">
        <v>156000000</v>
      </c>
    </row>
    <row r="92" spans="1:2">
      <c r="A92" s="62" t="s">
        <v>176</v>
      </c>
      <c r="B92" s="67">
        <v>154881121</v>
      </c>
    </row>
    <row r="93" spans="1:2">
      <c r="A93" s="62" t="s">
        <v>178</v>
      </c>
      <c r="B93" s="67">
        <v>149177828</v>
      </c>
    </row>
    <row r="94" spans="1:2">
      <c r="A94" s="62" t="s">
        <v>180</v>
      </c>
      <c r="B94" s="67">
        <v>135800000</v>
      </c>
    </row>
    <row r="95" spans="1:2">
      <c r="A95" s="62" t="s">
        <v>182</v>
      </c>
      <c r="B95" s="67">
        <v>132491582</v>
      </c>
    </row>
    <row r="96" spans="1:2">
      <c r="A96" s="62" t="s">
        <v>185</v>
      </c>
      <c r="B96" s="67">
        <v>120942714</v>
      </c>
    </row>
    <row r="97" spans="1:2">
      <c r="A97" s="62" t="s">
        <v>188</v>
      </c>
      <c r="B97" s="67">
        <v>114644825</v>
      </c>
    </row>
    <row r="98" spans="1:2">
      <c r="A98" s="62" t="s">
        <v>156</v>
      </c>
      <c r="B98" s="67">
        <v>110000000</v>
      </c>
    </row>
    <row r="99" spans="1:2">
      <c r="A99" s="62" t="s">
        <v>187</v>
      </c>
      <c r="B99" s="67">
        <v>108710293</v>
      </c>
    </row>
    <row r="100" spans="1:2">
      <c r="A100" s="62" t="s">
        <v>337</v>
      </c>
      <c r="B100" s="67">
        <v>107932484</v>
      </c>
    </row>
    <row r="101" spans="1:2">
      <c r="A101" s="62" t="s">
        <v>150</v>
      </c>
      <c r="B101" s="67">
        <v>106515372</v>
      </c>
    </row>
    <row r="102" spans="1:2">
      <c r="A102" s="62" t="s">
        <v>231</v>
      </c>
      <c r="B102" s="67">
        <v>103000000</v>
      </c>
    </row>
    <row r="103" spans="1:2">
      <c r="A103" s="62" t="s">
        <v>196</v>
      </c>
      <c r="B103" s="67">
        <v>96319227</v>
      </c>
    </row>
    <row r="104" spans="1:2">
      <c r="A104" s="62" t="s">
        <v>190</v>
      </c>
      <c r="B104" s="67">
        <v>94742864</v>
      </c>
    </row>
    <row r="105" spans="1:2">
      <c r="A105" s="62" t="s">
        <v>557</v>
      </c>
      <c r="B105" s="67">
        <v>93000000</v>
      </c>
    </row>
    <row r="106" spans="1:2">
      <c r="A106" s="62" t="s">
        <v>192</v>
      </c>
      <c r="B106" s="67">
        <v>89364380</v>
      </c>
    </row>
    <row r="107" spans="1:2">
      <c r="A107" s="62" t="s">
        <v>599</v>
      </c>
      <c r="B107" s="67">
        <v>89170000</v>
      </c>
    </row>
    <row r="108" spans="1:2">
      <c r="A108" s="62" t="s">
        <v>191</v>
      </c>
      <c r="B108" s="67">
        <v>89000000</v>
      </c>
    </row>
    <row r="109" spans="1:2">
      <c r="A109" s="62" t="s">
        <v>194</v>
      </c>
      <c r="B109" s="67">
        <v>85129160</v>
      </c>
    </row>
    <row r="110" spans="1:2">
      <c r="A110" s="62" t="s">
        <v>204</v>
      </c>
      <c r="B110" s="67">
        <v>83647000</v>
      </c>
    </row>
    <row r="111" spans="1:2">
      <c r="A111" s="62" t="s">
        <v>637</v>
      </c>
      <c r="B111" s="67">
        <v>81830128</v>
      </c>
    </row>
    <row r="112" spans="1:2">
      <c r="A112" s="62" t="s">
        <v>609</v>
      </c>
      <c r="B112" s="67">
        <v>77430000</v>
      </c>
    </row>
    <row r="113" spans="1:2">
      <c r="A113" s="62" t="s">
        <v>203</v>
      </c>
      <c r="B113" s="67">
        <v>77332995</v>
      </c>
    </row>
    <row r="114" spans="1:2">
      <c r="A114" s="62" t="s">
        <v>198</v>
      </c>
      <c r="B114" s="67">
        <v>75303406</v>
      </c>
    </row>
    <row r="115" spans="1:2">
      <c r="A115" s="62" t="s">
        <v>205</v>
      </c>
      <c r="B115" s="67">
        <v>71275184</v>
      </c>
    </row>
    <row r="116" spans="1:2">
      <c r="A116" s="62" t="s">
        <v>200</v>
      </c>
      <c r="B116" s="67">
        <v>70634487</v>
      </c>
    </row>
    <row r="117" spans="1:2">
      <c r="A117" s="62" t="s">
        <v>177</v>
      </c>
      <c r="B117" s="67">
        <v>65000000</v>
      </c>
    </row>
    <row r="118" spans="1:2">
      <c r="A118" s="62" t="s">
        <v>186</v>
      </c>
      <c r="B118" s="67">
        <v>63829796</v>
      </c>
    </row>
    <row r="119" spans="1:2">
      <c r="A119" s="62" t="s">
        <v>202</v>
      </c>
      <c r="B119" s="67">
        <v>62300903</v>
      </c>
    </row>
    <row r="120" spans="1:2">
      <c r="A120" s="62" t="s">
        <v>588</v>
      </c>
      <c r="B120" s="67">
        <v>60000000</v>
      </c>
    </row>
    <row r="121" spans="1:2">
      <c r="A121" s="62" t="s">
        <v>208</v>
      </c>
      <c r="B121" s="67">
        <v>59959009</v>
      </c>
    </row>
    <row r="122" spans="1:2">
      <c r="A122" s="62" t="s">
        <v>517</v>
      </c>
      <c r="B122" s="67">
        <v>59861815</v>
      </c>
    </row>
    <row r="123" spans="1:2">
      <c r="A123" s="62" t="s">
        <v>209</v>
      </c>
      <c r="B123" s="67">
        <v>57300458</v>
      </c>
    </row>
    <row r="124" spans="1:2">
      <c r="A124" s="62" t="s">
        <v>222</v>
      </c>
      <c r="B124" s="67">
        <v>56100000</v>
      </c>
    </row>
    <row r="125" spans="1:2">
      <c r="A125" s="62" t="s">
        <v>210</v>
      </c>
      <c r="B125" s="67">
        <v>55200000</v>
      </c>
    </row>
    <row r="126" spans="1:2">
      <c r="A126" s="62" t="s">
        <v>508</v>
      </c>
      <c r="B126" s="67">
        <v>50632785</v>
      </c>
    </row>
    <row r="127" spans="1:2">
      <c r="A127" s="62" t="s">
        <v>582</v>
      </c>
      <c r="B127" s="67">
        <v>50000000</v>
      </c>
    </row>
    <row r="128" spans="1:2">
      <c r="A128" s="62" t="s">
        <v>183</v>
      </c>
      <c r="B128" s="67">
        <v>50000000</v>
      </c>
    </row>
    <row r="129" spans="1:2">
      <c r="A129" s="62" t="s">
        <v>606</v>
      </c>
      <c r="B129" s="67">
        <v>50000000</v>
      </c>
    </row>
    <row r="130" spans="1:2">
      <c r="A130" s="62" t="s">
        <v>273</v>
      </c>
      <c r="B130" s="67">
        <v>50000000</v>
      </c>
    </row>
    <row r="131" spans="1:2">
      <c r="A131" s="62" t="s">
        <v>212</v>
      </c>
      <c r="B131" s="67">
        <v>49112507</v>
      </c>
    </row>
    <row r="132" spans="1:2">
      <c r="A132" s="62" t="s">
        <v>248</v>
      </c>
      <c r="B132" s="67">
        <v>47289496</v>
      </c>
    </row>
    <row r="133" spans="1:2">
      <c r="A133" s="62" t="s">
        <v>282</v>
      </c>
      <c r="B133" s="67">
        <v>46100000</v>
      </c>
    </row>
    <row r="134" spans="1:2">
      <c r="A134" s="62" t="s">
        <v>216</v>
      </c>
      <c r="B134" s="67">
        <v>43500686</v>
      </c>
    </row>
    <row r="135" spans="1:2">
      <c r="A135" s="62" t="s">
        <v>219</v>
      </c>
      <c r="B135" s="67">
        <v>41797909</v>
      </c>
    </row>
    <row r="136" spans="1:2">
      <c r="A136" s="62" t="s">
        <v>218</v>
      </c>
      <c r="B136" s="67">
        <v>41400000</v>
      </c>
    </row>
    <row r="137" spans="1:2">
      <c r="A137" s="62" t="s">
        <v>220</v>
      </c>
      <c r="B137" s="67">
        <v>41316552</v>
      </c>
    </row>
    <row r="138" spans="1:2">
      <c r="A138" s="62" t="s">
        <v>228</v>
      </c>
      <c r="B138" s="67">
        <v>40171394</v>
      </c>
    </row>
    <row r="139" spans="1:2">
      <c r="A139" s="62" t="s">
        <v>143</v>
      </c>
      <c r="B139" s="67">
        <v>40000000</v>
      </c>
    </row>
    <row r="140" spans="1:2">
      <c r="A140" s="62" t="s">
        <v>234</v>
      </c>
      <c r="B140" s="67">
        <v>39700000</v>
      </c>
    </row>
    <row r="141" spans="1:2">
      <c r="A141" s="62" t="s">
        <v>296</v>
      </c>
      <c r="B141" s="67">
        <v>39646724</v>
      </c>
    </row>
    <row r="142" spans="1:2">
      <c r="A142" s="62" t="s">
        <v>217</v>
      </c>
      <c r="B142" s="67">
        <v>37859458</v>
      </c>
    </row>
    <row r="143" spans="1:2">
      <c r="A143" s="62" t="s">
        <v>344</v>
      </c>
      <c r="B143" s="67">
        <v>37321529</v>
      </c>
    </row>
    <row r="144" spans="1:2">
      <c r="A144" s="62" t="s">
        <v>225</v>
      </c>
      <c r="B144" s="67">
        <v>36151983</v>
      </c>
    </row>
    <row r="145" spans="1:2">
      <c r="A145" s="62" t="s">
        <v>226</v>
      </c>
      <c r="B145" s="67">
        <v>35930000</v>
      </c>
    </row>
    <row r="146" spans="1:2">
      <c r="A146" s="62" t="s">
        <v>227</v>
      </c>
      <c r="B146" s="67">
        <v>35000000</v>
      </c>
    </row>
    <row r="147" spans="1:2">
      <c r="A147" s="62" t="s">
        <v>229</v>
      </c>
      <c r="B147" s="67">
        <v>34461966</v>
      </c>
    </row>
    <row r="148" spans="1:2">
      <c r="A148" s="62" t="s">
        <v>230</v>
      </c>
      <c r="B148" s="67">
        <v>33000000</v>
      </c>
    </row>
    <row r="149" spans="1:2">
      <c r="A149" s="62" t="s">
        <v>193</v>
      </c>
      <c r="B149" s="67">
        <v>31915742</v>
      </c>
    </row>
    <row r="150" spans="1:2">
      <c r="A150" s="62" t="s">
        <v>232</v>
      </c>
      <c r="B150" s="67">
        <v>31339415</v>
      </c>
    </row>
    <row r="151" spans="1:2">
      <c r="A151" s="62" t="s">
        <v>233</v>
      </c>
      <c r="B151" s="67">
        <v>30470957</v>
      </c>
    </row>
    <row r="152" spans="1:2">
      <c r="A152" s="62" t="s">
        <v>250</v>
      </c>
      <c r="B152" s="67">
        <v>30127273</v>
      </c>
    </row>
    <row r="153" spans="1:2">
      <c r="A153" s="62" t="s">
        <v>585</v>
      </c>
      <c r="B153" s="67">
        <v>30000000</v>
      </c>
    </row>
    <row r="154" spans="1:2">
      <c r="A154" s="62" t="s">
        <v>253</v>
      </c>
      <c r="B154" s="67">
        <v>30000000</v>
      </c>
    </row>
    <row r="155" spans="1:2">
      <c r="A155" s="62" t="s">
        <v>286</v>
      </c>
      <c r="B155" s="67">
        <v>29735043</v>
      </c>
    </row>
    <row r="156" spans="1:2">
      <c r="A156" s="62" t="s">
        <v>649</v>
      </c>
      <c r="B156" s="67">
        <v>29735043</v>
      </c>
    </row>
    <row r="157" spans="1:2">
      <c r="A157" s="62" t="s">
        <v>223</v>
      </c>
      <c r="B157" s="67">
        <v>29515000</v>
      </c>
    </row>
    <row r="158" spans="1:2">
      <c r="A158" s="62" t="s">
        <v>237</v>
      </c>
      <c r="B158" s="67">
        <v>28794000</v>
      </c>
    </row>
    <row r="159" spans="1:2">
      <c r="A159" s="62" t="s">
        <v>238</v>
      </c>
      <c r="B159" s="67">
        <v>28749000</v>
      </c>
    </row>
    <row r="160" spans="1:2">
      <c r="A160" s="62" t="s">
        <v>189</v>
      </c>
      <c r="B160" s="67">
        <v>28649202</v>
      </c>
    </row>
    <row r="161" spans="1:2">
      <c r="A161" s="62" t="s">
        <v>236</v>
      </c>
      <c r="B161" s="67">
        <v>28545641</v>
      </c>
    </row>
    <row r="162" spans="1:2">
      <c r="A162" s="62" t="s">
        <v>256</v>
      </c>
      <c r="B162" s="67">
        <v>25652801</v>
      </c>
    </row>
    <row r="163" spans="1:2">
      <c r="A163" s="62" t="s">
        <v>240</v>
      </c>
      <c r="B163" s="67">
        <v>25480000</v>
      </c>
    </row>
    <row r="164" spans="1:2">
      <c r="A164" s="62" t="s">
        <v>241</v>
      </c>
      <c r="B164" s="67">
        <v>25100000</v>
      </c>
    </row>
    <row r="165" spans="1:2">
      <c r="A165" s="62" t="s">
        <v>279</v>
      </c>
      <c r="B165" s="67">
        <v>25000000</v>
      </c>
    </row>
    <row r="166" spans="1:2">
      <c r="A166" s="62" t="s">
        <v>628</v>
      </c>
      <c r="B166" s="67">
        <v>25000000</v>
      </c>
    </row>
    <row r="167" spans="1:2">
      <c r="A167" s="62" t="s">
        <v>239</v>
      </c>
      <c r="B167" s="67">
        <v>24863030</v>
      </c>
    </row>
    <row r="168" spans="1:2">
      <c r="A168" s="62" t="s">
        <v>243</v>
      </c>
      <c r="B168" s="67">
        <v>24460513</v>
      </c>
    </row>
    <row r="169" spans="1:2">
      <c r="A169" s="62" t="s">
        <v>575</v>
      </c>
      <c r="B169" s="67">
        <v>24457899</v>
      </c>
    </row>
    <row r="170" spans="1:2">
      <c r="A170" s="62" t="s">
        <v>259</v>
      </c>
      <c r="B170" s="67">
        <v>24322374</v>
      </c>
    </row>
    <row r="171" spans="1:2">
      <c r="A171" s="62" t="s">
        <v>245</v>
      </c>
      <c r="B171" s="67">
        <v>24228219</v>
      </c>
    </row>
    <row r="172" spans="1:2">
      <c r="A172" s="62" t="s">
        <v>244</v>
      </c>
      <c r="B172" s="67">
        <v>24201444</v>
      </c>
    </row>
    <row r="173" spans="1:2">
      <c r="A173" s="62" t="s">
        <v>235</v>
      </c>
      <c r="B173" s="67">
        <v>23815235</v>
      </c>
    </row>
    <row r="174" spans="1:2">
      <c r="A174" s="62" t="s">
        <v>249</v>
      </c>
      <c r="B174" s="67">
        <v>23239900</v>
      </c>
    </row>
    <row r="175" spans="1:2">
      <c r="A175" s="62" t="s">
        <v>616</v>
      </c>
      <c r="B175" s="67">
        <v>23080000</v>
      </c>
    </row>
    <row r="176" spans="1:2">
      <c r="A176" s="62" t="s">
        <v>662</v>
      </c>
      <c r="B176" s="67">
        <v>23000000</v>
      </c>
    </row>
    <row r="177" spans="1:2">
      <c r="A177" s="62" t="s">
        <v>275</v>
      </c>
      <c r="B177" s="67">
        <v>22376584</v>
      </c>
    </row>
    <row r="178" spans="1:2">
      <c r="A178" s="62" t="s">
        <v>247</v>
      </c>
      <c r="B178" s="67">
        <v>22000000</v>
      </c>
    </row>
    <row r="179" spans="1:2">
      <c r="A179" s="62" t="s">
        <v>267</v>
      </c>
      <c r="B179" s="67">
        <v>20795105</v>
      </c>
    </row>
    <row r="180" spans="1:2">
      <c r="A180" s="62" t="s">
        <v>638</v>
      </c>
      <c r="B180" s="67">
        <v>20786476</v>
      </c>
    </row>
    <row r="181" spans="1:2">
      <c r="A181" s="62" t="s">
        <v>251</v>
      </c>
      <c r="B181" s="67">
        <v>20000000</v>
      </c>
    </row>
    <row r="182" spans="1:2">
      <c r="A182" s="62" t="s">
        <v>252</v>
      </c>
      <c r="B182" s="67">
        <v>20000000</v>
      </c>
    </row>
    <row r="183" spans="1:2">
      <c r="A183" s="62" t="s">
        <v>647</v>
      </c>
      <c r="B183" s="67">
        <v>20000000</v>
      </c>
    </row>
    <row r="184" spans="1:2">
      <c r="A184" s="62" t="s">
        <v>260</v>
      </c>
      <c r="B184" s="67">
        <v>19917181</v>
      </c>
    </row>
    <row r="185" spans="1:2">
      <c r="A185" s="62" t="s">
        <v>258</v>
      </c>
      <c r="B185" s="67">
        <v>19823362</v>
      </c>
    </row>
    <row r="186" spans="1:2">
      <c r="A186" s="62" t="s">
        <v>266</v>
      </c>
      <c r="B186" s="67">
        <v>19207399</v>
      </c>
    </row>
    <row r="187" spans="1:2">
      <c r="A187" s="62" t="s">
        <v>246</v>
      </c>
      <c r="B187" s="67">
        <v>18991723</v>
      </c>
    </row>
    <row r="188" spans="1:2">
      <c r="A188" s="62" t="s">
        <v>262</v>
      </c>
      <c r="B188" s="67">
        <v>18100000</v>
      </c>
    </row>
    <row r="189" spans="1:2">
      <c r="A189" s="62" t="s">
        <v>265</v>
      </c>
      <c r="B189" s="67">
        <v>17282671</v>
      </c>
    </row>
    <row r="190" spans="1:2">
      <c r="A190" s="62" t="s">
        <v>276</v>
      </c>
      <c r="B190" s="67">
        <v>17000000</v>
      </c>
    </row>
    <row r="191" spans="1:2">
      <c r="A191" s="62" t="s">
        <v>268</v>
      </c>
      <c r="B191" s="67">
        <v>16667547</v>
      </c>
    </row>
    <row r="192" spans="1:2">
      <c r="A192" s="62" t="s">
        <v>269</v>
      </c>
      <c r="B192" s="67">
        <v>16383889</v>
      </c>
    </row>
    <row r="193" spans="1:2">
      <c r="A193" s="62" t="s">
        <v>302</v>
      </c>
      <c r="B193" s="67">
        <v>15148112</v>
      </c>
    </row>
    <row r="194" spans="1:2">
      <c r="A194" s="62" t="s">
        <v>271</v>
      </c>
      <c r="B194" s="67">
        <v>15000000</v>
      </c>
    </row>
    <row r="195" spans="1:2">
      <c r="A195" s="62" t="s">
        <v>567</v>
      </c>
      <c r="B195" s="67">
        <v>15000000</v>
      </c>
    </row>
    <row r="196" spans="1:2">
      <c r="A196" s="62" t="s">
        <v>629</v>
      </c>
      <c r="B196" s="67">
        <v>15000000</v>
      </c>
    </row>
    <row r="197" spans="1:2">
      <c r="A197" s="62" t="s">
        <v>254</v>
      </c>
      <c r="B197" s="67">
        <v>15000000</v>
      </c>
    </row>
    <row r="198" spans="1:2">
      <c r="A198" s="62" t="s">
        <v>272</v>
      </c>
      <c r="B198" s="67">
        <v>15000000</v>
      </c>
    </row>
    <row r="199" spans="1:2">
      <c r="A199" s="62" t="s">
        <v>636</v>
      </c>
      <c r="B199" s="67">
        <v>14990451</v>
      </c>
    </row>
    <row r="200" spans="1:2">
      <c r="A200" s="62" t="s">
        <v>274</v>
      </c>
      <c r="B200" s="67">
        <v>14133443</v>
      </c>
    </row>
    <row r="201" spans="1:2">
      <c r="A201" s="62" t="s">
        <v>318</v>
      </c>
      <c r="B201" s="67">
        <v>13800000</v>
      </c>
    </row>
    <row r="202" spans="1:2">
      <c r="A202" s="62" t="s">
        <v>261</v>
      </c>
      <c r="B202" s="67">
        <v>13245918</v>
      </c>
    </row>
    <row r="203" spans="1:2">
      <c r="A203" s="62" t="s">
        <v>278</v>
      </c>
      <c r="B203" s="67">
        <v>13090500</v>
      </c>
    </row>
    <row r="204" spans="1:2">
      <c r="A204" s="62" t="s">
        <v>277</v>
      </c>
      <c r="B204" s="67">
        <v>12983202</v>
      </c>
    </row>
    <row r="205" spans="1:2">
      <c r="A205" s="62" t="s">
        <v>281</v>
      </c>
      <c r="B205" s="67">
        <v>12238490</v>
      </c>
    </row>
    <row r="206" spans="1:2">
      <c r="A206" s="62" t="s">
        <v>257</v>
      </c>
      <c r="B206" s="67">
        <v>12180000</v>
      </c>
    </row>
    <row r="207" spans="1:2">
      <c r="A207" s="62" t="s">
        <v>607</v>
      </c>
      <c r="B207" s="67">
        <v>11600000</v>
      </c>
    </row>
    <row r="208" spans="1:2">
      <c r="A208" s="62" t="s">
        <v>308</v>
      </c>
      <c r="B208" s="67">
        <v>11540000</v>
      </c>
    </row>
    <row r="209" spans="1:2">
      <c r="A209" s="62" t="s">
        <v>285</v>
      </c>
      <c r="B209" s="67">
        <v>11233600</v>
      </c>
    </row>
    <row r="210" spans="1:2">
      <c r="A210" s="62" t="s">
        <v>305</v>
      </c>
      <c r="B210" s="67">
        <v>11000000</v>
      </c>
    </row>
    <row r="211" spans="1:2">
      <c r="A211" s="62" t="s">
        <v>283</v>
      </c>
      <c r="B211" s="67">
        <v>10754034</v>
      </c>
    </row>
    <row r="212" spans="1:2">
      <c r="A212" s="62" t="s">
        <v>292</v>
      </c>
      <c r="B212" s="67">
        <v>10329138</v>
      </c>
    </row>
    <row r="213" spans="1:2">
      <c r="A213" s="62" t="s">
        <v>580</v>
      </c>
      <c r="B213" s="67">
        <v>10000000</v>
      </c>
    </row>
    <row r="214" spans="1:2">
      <c r="A214" s="62" t="s">
        <v>336</v>
      </c>
      <c r="B214" s="67">
        <v>10000000</v>
      </c>
    </row>
    <row r="215" spans="1:2">
      <c r="A215" s="62" t="s">
        <v>514</v>
      </c>
      <c r="B215" s="67">
        <v>10000000</v>
      </c>
    </row>
    <row r="216" spans="1:2">
      <c r="A216" s="62" t="s">
        <v>328</v>
      </c>
      <c r="B216" s="67">
        <v>10000000</v>
      </c>
    </row>
    <row r="217" spans="1:2">
      <c r="A217" s="62" t="s">
        <v>300</v>
      </c>
      <c r="B217" s="67">
        <v>10000000</v>
      </c>
    </row>
    <row r="218" spans="1:2">
      <c r="A218" s="62" t="s">
        <v>287</v>
      </c>
      <c r="B218" s="67">
        <v>9990250</v>
      </c>
    </row>
    <row r="219" spans="1:2">
      <c r="A219" s="62" t="s">
        <v>294</v>
      </c>
      <c r="B219" s="67">
        <v>9911681</v>
      </c>
    </row>
    <row r="220" spans="1:2">
      <c r="A220" s="62" t="s">
        <v>295</v>
      </c>
      <c r="B220" s="67">
        <v>9911681</v>
      </c>
    </row>
    <row r="221" spans="1:2">
      <c r="A221" s="62" t="s">
        <v>316</v>
      </c>
      <c r="B221" s="67">
        <v>9911681</v>
      </c>
    </row>
    <row r="222" spans="1:2">
      <c r="A222" s="62" t="s">
        <v>290</v>
      </c>
      <c r="B222" s="67">
        <v>9907187</v>
      </c>
    </row>
    <row r="223" spans="1:2">
      <c r="A223" s="62" t="s">
        <v>590</v>
      </c>
      <c r="B223" s="67">
        <v>9728950</v>
      </c>
    </row>
    <row r="224" spans="1:2">
      <c r="A224" s="62" t="s">
        <v>299</v>
      </c>
      <c r="B224" s="67">
        <v>9631196</v>
      </c>
    </row>
    <row r="225" spans="1:2">
      <c r="A225" s="62" t="s">
        <v>301</v>
      </c>
      <c r="B225" s="67">
        <v>9355984</v>
      </c>
    </row>
    <row r="226" spans="1:2">
      <c r="A226" s="62" t="s">
        <v>639</v>
      </c>
      <c r="B226" s="67">
        <v>9000000</v>
      </c>
    </row>
    <row r="227" spans="1:2">
      <c r="A227" s="62" t="s">
        <v>293</v>
      </c>
      <c r="B227" s="67">
        <v>8714474</v>
      </c>
    </row>
    <row r="228" spans="1:2">
      <c r="A228" s="62" t="s">
        <v>311</v>
      </c>
      <c r="B228" s="67">
        <v>8000000</v>
      </c>
    </row>
    <row r="229" spans="1:2">
      <c r="A229" s="62" t="s">
        <v>530</v>
      </c>
      <c r="B229" s="67">
        <v>8000000</v>
      </c>
    </row>
    <row r="230" spans="1:2">
      <c r="A230" s="62" t="s">
        <v>312</v>
      </c>
      <c r="B230" s="67">
        <v>8000000</v>
      </c>
    </row>
    <row r="231" spans="1:2">
      <c r="A231" s="62" t="s">
        <v>621</v>
      </c>
      <c r="B231" s="67">
        <v>8000000</v>
      </c>
    </row>
    <row r="232" spans="1:2">
      <c r="A232" s="62" t="s">
        <v>593</v>
      </c>
      <c r="B232" s="67">
        <v>7955025</v>
      </c>
    </row>
    <row r="233" spans="1:2">
      <c r="A233" s="62" t="s">
        <v>313</v>
      </c>
      <c r="B233" s="67">
        <v>7690652</v>
      </c>
    </row>
    <row r="234" spans="1:2">
      <c r="A234" s="62" t="s">
        <v>314</v>
      </c>
      <c r="B234" s="67">
        <v>7598011</v>
      </c>
    </row>
    <row r="235" spans="1:2">
      <c r="A235" s="62" t="s">
        <v>317</v>
      </c>
      <c r="B235" s="67">
        <v>7123474</v>
      </c>
    </row>
    <row r="236" spans="1:2">
      <c r="A236" s="62" t="s">
        <v>622</v>
      </c>
      <c r="B236" s="67">
        <v>7000000</v>
      </c>
    </row>
    <row r="237" spans="1:2">
      <c r="A237" s="62" t="s">
        <v>576</v>
      </c>
      <c r="B237" s="67">
        <v>6788292</v>
      </c>
    </row>
    <row r="238" spans="1:2">
      <c r="A238" s="62" t="s">
        <v>319</v>
      </c>
      <c r="B238" s="67">
        <v>6536591</v>
      </c>
    </row>
    <row r="239" spans="1:2">
      <c r="A239" s="62" t="s">
        <v>330</v>
      </c>
      <c r="B239" s="67">
        <v>6275000</v>
      </c>
    </row>
    <row r="240" spans="1:2">
      <c r="A240" s="62" t="s">
        <v>326</v>
      </c>
      <c r="B240" s="67">
        <v>6253957</v>
      </c>
    </row>
    <row r="241" spans="1:2">
      <c r="A241" s="62" t="s">
        <v>426</v>
      </c>
      <c r="B241" s="67">
        <v>6241000</v>
      </c>
    </row>
    <row r="242" spans="1:2">
      <c r="A242" s="62" t="s">
        <v>315</v>
      </c>
      <c r="B242" s="67">
        <v>6117376</v>
      </c>
    </row>
    <row r="243" spans="1:2">
      <c r="A243" s="62" t="s">
        <v>335</v>
      </c>
      <c r="B243" s="67">
        <v>6065000</v>
      </c>
    </row>
    <row r="244" spans="1:2">
      <c r="A244" s="62" t="s">
        <v>558</v>
      </c>
      <c r="B244" s="67">
        <v>6000000</v>
      </c>
    </row>
    <row r="245" spans="1:2">
      <c r="A245" s="62" t="s">
        <v>324</v>
      </c>
      <c r="B245" s="67">
        <v>6000000</v>
      </c>
    </row>
    <row r="246" spans="1:2">
      <c r="A246" s="62" t="s">
        <v>307</v>
      </c>
      <c r="B246" s="67">
        <v>6000000</v>
      </c>
    </row>
    <row r="247" spans="1:2">
      <c r="A247" s="62" t="s">
        <v>325</v>
      </c>
      <c r="B247" s="67">
        <v>6000000</v>
      </c>
    </row>
    <row r="248" spans="1:2">
      <c r="A248" s="62" t="s">
        <v>372</v>
      </c>
      <c r="B248" s="67">
        <v>5874021</v>
      </c>
    </row>
    <row r="249" spans="1:2">
      <c r="A249" s="62" t="s">
        <v>591</v>
      </c>
      <c r="B249" s="67">
        <v>5800000</v>
      </c>
    </row>
    <row r="250" spans="1:2">
      <c r="A250" s="62" t="s">
        <v>334</v>
      </c>
      <c r="B250" s="67">
        <v>5723167</v>
      </c>
    </row>
    <row r="251" spans="1:2">
      <c r="A251" s="62" t="s">
        <v>340</v>
      </c>
      <c r="B251" s="67">
        <v>5218551</v>
      </c>
    </row>
    <row r="252" spans="1:2">
      <c r="A252" s="62" t="s">
        <v>291</v>
      </c>
      <c r="B252" s="67">
        <v>5180063</v>
      </c>
    </row>
    <row r="253" spans="1:2">
      <c r="A253" s="62" t="s">
        <v>504</v>
      </c>
      <c r="B253" s="67">
        <v>5000000</v>
      </c>
    </row>
    <row r="254" spans="1:2">
      <c r="A254" s="62" t="s">
        <v>391</v>
      </c>
      <c r="B254" s="67">
        <v>4900000</v>
      </c>
    </row>
    <row r="255" spans="1:2">
      <c r="A255" s="62" t="s">
        <v>327</v>
      </c>
      <c r="B255" s="67">
        <v>4768974</v>
      </c>
    </row>
    <row r="256" spans="1:2">
      <c r="A256" s="62" t="s">
        <v>331</v>
      </c>
      <c r="B256" s="67">
        <v>4616123</v>
      </c>
    </row>
    <row r="257" spans="1:2">
      <c r="A257" s="62" t="s">
        <v>345</v>
      </c>
      <c r="B257" s="67">
        <v>4563387</v>
      </c>
    </row>
    <row r="258" spans="1:2">
      <c r="A258" s="62" t="s">
        <v>339</v>
      </c>
      <c r="B258" s="67">
        <v>4519772</v>
      </c>
    </row>
    <row r="259" spans="1:2">
      <c r="A259" s="62" t="s">
        <v>303</v>
      </c>
      <c r="B259" s="67">
        <v>4500769</v>
      </c>
    </row>
    <row r="260" spans="1:2">
      <c r="A260" s="62" t="s">
        <v>338</v>
      </c>
      <c r="B260" s="67">
        <v>4479421</v>
      </c>
    </row>
    <row r="261" spans="1:2">
      <c r="A261" s="62" t="s">
        <v>347</v>
      </c>
      <c r="B261" s="67">
        <v>4419080</v>
      </c>
    </row>
    <row r="262" spans="1:2">
      <c r="A262" s="62" t="s">
        <v>346</v>
      </c>
      <c r="B262" s="67">
        <v>4268826</v>
      </c>
    </row>
    <row r="263" spans="1:2">
      <c r="A263" s="62" t="s">
        <v>284</v>
      </c>
      <c r="B263" s="67">
        <v>4250000</v>
      </c>
    </row>
    <row r="264" spans="1:2">
      <c r="A264" s="62" t="s">
        <v>350</v>
      </c>
      <c r="B264" s="67">
        <v>4118369</v>
      </c>
    </row>
    <row r="265" spans="1:2">
      <c r="A265" s="62" t="s">
        <v>509</v>
      </c>
      <c r="B265" s="67">
        <v>4000000</v>
      </c>
    </row>
    <row r="266" spans="1:2">
      <c r="A266" s="62" t="s">
        <v>348</v>
      </c>
      <c r="B266" s="67">
        <v>3965061</v>
      </c>
    </row>
    <row r="267" spans="1:2">
      <c r="A267" s="62" t="s">
        <v>349</v>
      </c>
      <c r="B267" s="67">
        <v>3965061</v>
      </c>
    </row>
    <row r="268" spans="1:2">
      <c r="A268" s="62" t="s">
        <v>343</v>
      </c>
      <c r="B268" s="67">
        <v>3907522</v>
      </c>
    </row>
    <row r="269" spans="1:2">
      <c r="A269" s="62" t="s">
        <v>354</v>
      </c>
      <c r="B269" s="67">
        <v>3800000</v>
      </c>
    </row>
    <row r="270" spans="1:2">
      <c r="A270" s="62" t="s">
        <v>399</v>
      </c>
      <c r="B270" s="67">
        <v>3669932</v>
      </c>
    </row>
    <row r="271" spans="1:2">
      <c r="A271" s="62" t="s">
        <v>351</v>
      </c>
      <c r="B271" s="67">
        <v>3624969</v>
      </c>
    </row>
    <row r="272" spans="1:2">
      <c r="A272" s="62" t="s">
        <v>352</v>
      </c>
      <c r="B272" s="67">
        <v>3615198</v>
      </c>
    </row>
    <row r="273" spans="1:2">
      <c r="A273" s="62" t="s">
        <v>353</v>
      </c>
      <c r="B273" s="67">
        <v>3576486</v>
      </c>
    </row>
    <row r="274" spans="1:2">
      <c r="A274" s="62" t="s">
        <v>356</v>
      </c>
      <c r="B274" s="67">
        <v>3533596</v>
      </c>
    </row>
    <row r="275" spans="1:2">
      <c r="A275" s="62" t="s">
        <v>360</v>
      </c>
      <c r="B275" s="67">
        <v>3400000</v>
      </c>
    </row>
    <row r="276" spans="1:2">
      <c r="A276" s="62" t="s">
        <v>355</v>
      </c>
      <c r="B276" s="67">
        <v>3383216</v>
      </c>
    </row>
    <row r="277" spans="1:2">
      <c r="A277" s="62" t="s">
        <v>357</v>
      </c>
      <c r="B277" s="67">
        <v>3284710</v>
      </c>
    </row>
    <row r="278" spans="1:2">
      <c r="A278" s="62" t="s">
        <v>365</v>
      </c>
      <c r="B278" s="67">
        <v>3047811</v>
      </c>
    </row>
    <row r="279" spans="1:2">
      <c r="A279" s="62" t="s">
        <v>322</v>
      </c>
      <c r="B279" s="67">
        <v>3000000</v>
      </c>
    </row>
    <row r="280" spans="1:2">
      <c r="A280" s="62" t="s">
        <v>323</v>
      </c>
      <c r="B280" s="67">
        <v>3000000</v>
      </c>
    </row>
    <row r="281" spans="1:2">
      <c r="A281" s="62" t="s">
        <v>577</v>
      </c>
      <c r="B281" s="67">
        <v>3000000</v>
      </c>
    </row>
    <row r="282" spans="1:2">
      <c r="A282" s="62" t="s">
        <v>578</v>
      </c>
      <c r="B282" s="67">
        <v>3000000</v>
      </c>
    </row>
    <row r="283" spans="1:2">
      <c r="A283" s="62" t="s">
        <v>310</v>
      </c>
      <c r="B283" s="67">
        <v>3000000</v>
      </c>
    </row>
    <row r="284" spans="1:2">
      <c r="A284" s="62" t="s">
        <v>304</v>
      </c>
      <c r="B284" s="67">
        <v>3000000</v>
      </c>
    </row>
    <row r="285" spans="1:2">
      <c r="A285" s="62" t="s">
        <v>363</v>
      </c>
      <c r="B285" s="67">
        <v>3000000</v>
      </c>
    </row>
    <row r="286" spans="1:2">
      <c r="A286" s="62" t="s">
        <v>515</v>
      </c>
      <c r="B286" s="67">
        <v>3000000</v>
      </c>
    </row>
    <row r="287" spans="1:2">
      <c r="A287" s="62" t="s">
        <v>642</v>
      </c>
      <c r="B287" s="67">
        <v>3000000</v>
      </c>
    </row>
    <row r="288" spans="1:2">
      <c r="A288" s="62" t="s">
        <v>650</v>
      </c>
      <c r="B288" s="67">
        <v>3000000</v>
      </c>
    </row>
    <row r="289" spans="1:2">
      <c r="A289" s="62" t="s">
        <v>652</v>
      </c>
      <c r="B289" s="67">
        <v>3000000</v>
      </c>
    </row>
    <row r="290" spans="1:2">
      <c r="A290" s="62" t="s">
        <v>655</v>
      </c>
      <c r="B290" s="67">
        <v>3000000</v>
      </c>
    </row>
    <row r="291" spans="1:2">
      <c r="A291" s="62" t="s">
        <v>665</v>
      </c>
      <c r="B291" s="67">
        <v>3000000</v>
      </c>
    </row>
    <row r="292" spans="1:2">
      <c r="A292" s="62" t="s">
        <v>366</v>
      </c>
      <c r="B292" s="67">
        <v>2800000</v>
      </c>
    </row>
    <row r="293" spans="1:2">
      <c r="A293" s="62" t="s">
        <v>604</v>
      </c>
      <c r="B293" s="67">
        <v>2713573</v>
      </c>
    </row>
    <row r="294" spans="1:2">
      <c r="A294" s="62" t="s">
        <v>368</v>
      </c>
      <c r="B294" s="67">
        <v>2639990</v>
      </c>
    </row>
    <row r="295" spans="1:2">
      <c r="A295" s="62" t="s">
        <v>371</v>
      </c>
      <c r="B295" s="67">
        <v>2590307</v>
      </c>
    </row>
    <row r="296" spans="1:2">
      <c r="A296" s="62" t="s">
        <v>373</v>
      </c>
      <c r="B296" s="67">
        <v>2553839</v>
      </c>
    </row>
    <row r="297" spans="1:2">
      <c r="A297" s="62" t="s">
        <v>369</v>
      </c>
      <c r="B297" s="67">
        <v>2500000</v>
      </c>
    </row>
    <row r="298" spans="1:2">
      <c r="A298" s="62" t="s">
        <v>400</v>
      </c>
      <c r="B298" s="67">
        <v>2411997</v>
      </c>
    </row>
    <row r="299" spans="1:2">
      <c r="A299" s="62" t="s">
        <v>361</v>
      </c>
      <c r="B299" s="67">
        <v>2272326</v>
      </c>
    </row>
    <row r="300" spans="1:2">
      <c r="A300" s="62" t="s">
        <v>388</v>
      </c>
      <c r="B300" s="67">
        <v>2267930</v>
      </c>
    </row>
    <row r="301" spans="1:2">
      <c r="A301" s="62" t="s">
        <v>393</v>
      </c>
      <c r="B301" s="67">
        <v>2215217</v>
      </c>
    </row>
    <row r="302" spans="1:2">
      <c r="A302" s="62" t="s">
        <v>362</v>
      </c>
      <c r="B302" s="67">
        <v>2200000</v>
      </c>
    </row>
    <row r="303" spans="1:2">
      <c r="A303" s="62" t="s">
        <v>377</v>
      </c>
      <c r="B303" s="67">
        <v>2145588</v>
      </c>
    </row>
    <row r="304" spans="1:2">
      <c r="A304" s="62" t="s">
        <v>379</v>
      </c>
      <c r="B304" s="67">
        <v>2007581</v>
      </c>
    </row>
    <row r="305" spans="1:2">
      <c r="A305" s="62" t="s">
        <v>409</v>
      </c>
      <c r="B305" s="67">
        <v>2000000</v>
      </c>
    </row>
    <row r="306" spans="1:2">
      <c r="A306" s="62" t="s">
        <v>381</v>
      </c>
      <c r="B306" s="67">
        <v>2000000</v>
      </c>
    </row>
    <row r="307" spans="1:2">
      <c r="A307" s="62" t="s">
        <v>587</v>
      </c>
      <c r="B307" s="67">
        <v>2000000</v>
      </c>
    </row>
    <row r="308" spans="1:2">
      <c r="A308" s="62" t="s">
        <v>382</v>
      </c>
      <c r="B308" s="67">
        <v>2000000</v>
      </c>
    </row>
    <row r="309" spans="1:2">
      <c r="A309" s="62" t="s">
        <v>383</v>
      </c>
      <c r="B309" s="67">
        <v>2000000</v>
      </c>
    </row>
    <row r="310" spans="1:2">
      <c r="A310" s="62" t="s">
        <v>627</v>
      </c>
      <c r="B310" s="67">
        <v>2000000</v>
      </c>
    </row>
    <row r="311" spans="1:2">
      <c r="A311" s="62" t="s">
        <v>645</v>
      </c>
      <c r="B311" s="67">
        <v>2000000</v>
      </c>
    </row>
    <row r="312" spans="1:2">
      <c r="A312" s="62" t="s">
        <v>263</v>
      </c>
      <c r="B312" s="67">
        <v>2000000</v>
      </c>
    </row>
    <row r="313" spans="1:2">
      <c r="A313" s="62" t="s">
        <v>661</v>
      </c>
      <c r="B313" s="67">
        <v>2000000</v>
      </c>
    </row>
    <row r="314" spans="1:2">
      <c r="A314" s="62" t="s">
        <v>358</v>
      </c>
      <c r="B314" s="67">
        <v>1874020</v>
      </c>
    </row>
    <row r="315" spans="1:2">
      <c r="A315" s="62" t="s">
        <v>385</v>
      </c>
      <c r="B315" s="67">
        <v>1802687</v>
      </c>
    </row>
    <row r="316" spans="1:2">
      <c r="A316" s="62" t="s">
        <v>608</v>
      </c>
      <c r="B316" s="67">
        <v>1800000</v>
      </c>
    </row>
    <row r="317" spans="1:2">
      <c r="A317" s="62" t="s">
        <v>387</v>
      </c>
      <c r="B317" s="67">
        <v>1767626</v>
      </c>
    </row>
    <row r="318" spans="1:2">
      <c r="A318" s="62" t="s">
        <v>376</v>
      </c>
      <c r="B318" s="67">
        <v>1763920</v>
      </c>
    </row>
    <row r="319" spans="1:2">
      <c r="A319" s="62" t="s">
        <v>389</v>
      </c>
      <c r="B319" s="67">
        <v>1746853</v>
      </c>
    </row>
    <row r="320" spans="1:2">
      <c r="A320" s="62" t="s">
        <v>390</v>
      </c>
      <c r="B320" s="67">
        <v>1727215</v>
      </c>
    </row>
    <row r="321" spans="1:2">
      <c r="A321" s="62" t="s">
        <v>392</v>
      </c>
      <c r="B321" s="67">
        <v>1700000</v>
      </c>
    </row>
    <row r="322" spans="1:2">
      <c r="A322" s="62" t="s">
        <v>394</v>
      </c>
      <c r="B322" s="67">
        <v>1679723</v>
      </c>
    </row>
    <row r="323" spans="1:2">
      <c r="A323" s="62" t="s">
        <v>397</v>
      </c>
      <c r="B323" s="67">
        <v>1600000</v>
      </c>
    </row>
    <row r="324" spans="1:2">
      <c r="A324" s="62" t="s">
        <v>398</v>
      </c>
      <c r="B324" s="67">
        <v>1600000</v>
      </c>
    </row>
    <row r="325" spans="1:2">
      <c r="A325" s="62" t="s">
        <v>403</v>
      </c>
      <c r="B325" s="67">
        <v>1538000</v>
      </c>
    </row>
    <row r="326" spans="1:2">
      <c r="A326" s="62" t="s">
        <v>625</v>
      </c>
      <c r="B326" s="67">
        <v>1500000</v>
      </c>
    </row>
    <row r="327" spans="1:2">
      <c r="A327" s="62" t="s">
        <v>405</v>
      </c>
      <c r="B327" s="67">
        <v>1482000</v>
      </c>
    </row>
    <row r="328" spans="1:2">
      <c r="A328" s="62" t="s">
        <v>404</v>
      </c>
      <c r="B328" s="67">
        <v>1366634</v>
      </c>
    </row>
    <row r="329" spans="1:2">
      <c r="A329" s="62" t="s">
        <v>402</v>
      </c>
      <c r="B329" s="67">
        <v>1341013</v>
      </c>
    </row>
    <row r="330" spans="1:2">
      <c r="A330" s="62" t="s">
        <v>415</v>
      </c>
      <c r="B330" s="67">
        <v>1335230</v>
      </c>
    </row>
    <row r="331" spans="1:2">
      <c r="A331" s="62" t="s">
        <v>437</v>
      </c>
      <c r="B331" s="67">
        <v>1300000</v>
      </c>
    </row>
    <row r="332" spans="1:2">
      <c r="A332" s="62" t="s">
        <v>406</v>
      </c>
      <c r="B332" s="67">
        <v>1110000</v>
      </c>
    </row>
    <row r="333" spans="1:2">
      <c r="A333" s="62" t="s">
        <v>407</v>
      </c>
      <c r="B333" s="67">
        <v>1108708</v>
      </c>
    </row>
    <row r="334" spans="1:2">
      <c r="A334" s="62" t="s">
        <v>668</v>
      </c>
      <c r="B334" s="67">
        <v>1103000</v>
      </c>
    </row>
    <row r="335" spans="1:2">
      <c r="A335" s="62" t="s">
        <v>438</v>
      </c>
      <c r="B335" s="67">
        <v>1102500</v>
      </c>
    </row>
    <row r="336" spans="1:2">
      <c r="A336" s="62" t="s">
        <v>380</v>
      </c>
      <c r="B336" s="67">
        <v>1000000</v>
      </c>
    </row>
    <row r="337" spans="1:2">
      <c r="A337" s="62" t="s">
        <v>410</v>
      </c>
      <c r="B337" s="67">
        <v>1000000</v>
      </c>
    </row>
    <row r="338" spans="1:2">
      <c r="A338" s="62" t="s">
        <v>452</v>
      </c>
      <c r="B338" s="67">
        <v>1000000</v>
      </c>
    </row>
    <row r="339" spans="1:2">
      <c r="A339" s="62" t="s">
        <v>584</v>
      </c>
      <c r="B339" s="67">
        <v>1000000</v>
      </c>
    </row>
    <row r="340" spans="1:2">
      <c r="A340" s="62" t="s">
        <v>634</v>
      </c>
      <c r="B340" s="67">
        <v>1000000</v>
      </c>
    </row>
    <row r="341" spans="1:2">
      <c r="A341" s="62" t="s">
        <v>412</v>
      </c>
      <c r="B341" s="67">
        <v>1000000</v>
      </c>
    </row>
    <row r="342" spans="1:2">
      <c r="A342" s="62" t="s">
        <v>666</v>
      </c>
      <c r="B342" s="67">
        <v>1000000</v>
      </c>
    </row>
    <row r="343" spans="1:2">
      <c r="A343" s="62" t="s">
        <v>396</v>
      </c>
      <c r="B343" s="67">
        <v>928988</v>
      </c>
    </row>
    <row r="344" spans="1:2">
      <c r="A344" s="62" t="s">
        <v>414</v>
      </c>
      <c r="B344" s="67">
        <v>922199</v>
      </c>
    </row>
    <row r="345" spans="1:2">
      <c r="A345" s="62" t="s">
        <v>418</v>
      </c>
      <c r="B345" s="67">
        <v>873414</v>
      </c>
    </row>
    <row r="346" spans="1:2">
      <c r="A346" s="62" t="s">
        <v>419</v>
      </c>
      <c r="B346" s="67">
        <v>872622</v>
      </c>
    </row>
    <row r="347" spans="1:2">
      <c r="A347" s="62" t="s">
        <v>624</v>
      </c>
      <c r="B347" s="67">
        <v>850000</v>
      </c>
    </row>
    <row r="348" spans="1:2">
      <c r="A348" s="62" t="s">
        <v>449</v>
      </c>
      <c r="B348" s="67">
        <v>849049</v>
      </c>
    </row>
    <row r="349" spans="1:2">
      <c r="A349" s="62" t="s">
        <v>421</v>
      </c>
      <c r="B349" s="67">
        <v>844841</v>
      </c>
    </row>
    <row r="350" spans="1:2">
      <c r="A350" s="62" t="s">
        <v>420</v>
      </c>
      <c r="B350" s="67">
        <v>824900</v>
      </c>
    </row>
    <row r="351" spans="1:2">
      <c r="A351" s="62" t="s">
        <v>429</v>
      </c>
      <c r="B351" s="67">
        <v>765551</v>
      </c>
    </row>
    <row r="352" spans="1:2">
      <c r="A352" s="62" t="s">
        <v>435</v>
      </c>
      <c r="B352" s="67">
        <v>741691</v>
      </c>
    </row>
    <row r="353" spans="1:2">
      <c r="A353" s="62" t="s">
        <v>425</v>
      </c>
      <c r="B353" s="67">
        <v>700000</v>
      </c>
    </row>
    <row r="354" spans="1:2">
      <c r="A354" s="62" t="s">
        <v>423</v>
      </c>
      <c r="B354" s="67">
        <v>696254</v>
      </c>
    </row>
    <row r="355" spans="1:2">
      <c r="A355" s="62" t="s">
        <v>466</v>
      </c>
      <c r="B355" s="67">
        <v>683780</v>
      </c>
    </row>
    <row r="356" spans="1:2">
      <c r="A356" s="62" t="s">
        <v>603</v>
      </c>
      <c r="B356" s="67">
        <v>628425</v>
      </c>
    </row>
    <row r="357" spans="1:2">
      <c r="A357" s="62" t="s">
        <v>519</v>
      </c>
      <c r="B357" s="67">
        <v>600000</v>
      </c>
    </row>
    <row r="358" spans="1:2">
      <c r="A358" s="62" t="s">
        <v>427</v>
      </c>
      <c r="B358" s="67">
        <v>600000</v>
      </c>
    </row>
    <row r="359" spans="1:2">
      <c r="A359" s="62" t="s">
        <v>430</v>
      </c>
      <c r="B359" s="67">
        <v>592856</v>
      </c>
    </row>
    <row r="360" spans="1:2">
      <c r="A360" s="62" t="s">
        <v>441</v>
      </c>
      <c r="B360" s="67">
        <v>578519</v>
      </c>
    </row>
    <row r="361" spans="1:2">
      <c r="A361" s="62" t="s">
        <v>428</v>
      </c>
      <c r="B361" s="67">
        <v>577523</v>
      </c>
    </row>
    <row r="362" spans="1:2">
      <c r="A362" s="62" t="s">
        <v>431</v>
      </c>
      <c r="B362" s="67">
        <v>544317</v>
      </c>
    </row>
    <row r="363" spans="1:2">
      <c r="A363" s="62" t="s">
        <v>432</v>
      </c>
      <c r="B363" s="67">
        <v>542422</v>
      </c>
    </row>
    <row r="364" spans="1:2">
      <c r="A364" s="62" t="s">
        <v>433</v>
      </c>
      <c r="B364" s="67">
        <v>534544</v>
      </c>
    </row>
    <row r="365" spans="1:2">
      <c r="A365" s="62" t="s">
        <v>434</v>
      </c>
      <c r="B365" s="67">
        <v>528685</v>
      </c>
    </row>
    <row r="366" spans="1:2">
      <c r="A366" s="62" t="s">
        <v>424</v>
      </c>
      <c r="B366" s="67">
        <v>520000</v>
      </c>
    </row>
    <row r="367" spans="1:2">
      <c r="A367" s="62" t="s">
        <v>570</v>
      </c>
      <c r="B367" s="67">
        <v>500000</v>
      </c>
    </row>
    <row r="368" spans="1:2">
      <c r="A368" s="62" t="s">
        <v>436</v>
      </c>
      <c r="B368" s="67">
        <v>500000</v>
      </c>
    </row>
    <row r="369" spans="1:2">
      <c r="A369" s="62" t="s">
        <v>630</v>
      </c>
      <c r="B369" s="67">
        <v>500000</v>
      </c>
    </row>
    <row r="370" spans="1:2">
      <c r="A370" s="62" t="s">
        <v>640</v>
      </c>
      <c r="B370" s="67">
        <v>500000</v>
      </c>
    </row>
    <row r="371" spans="1:2">
      <c r="A371" s="62" t="s">
        <v>651</v>
      </c>
      <c r="B371" s="67">
        <v>500000</v>
      </c>
    </row>
    <row r="372" spans="1:2">
      <c r="A372" s="62" t="s">
        <v>456</v>
      </c>
      <c r="B372" s="67">
        <v>497247</v>
      </c>
    </row>
    <row r="373" spans="1:2">
      <c r="A373" s="62" t="s">
        <v>445</v>
      </c>
      <c r="B373" s="67">
        <v>496648</v>
      </c>
    </row>
    <row r="374" spans="1:2">
      <c r="A374" s="62" t="s">
        <v>440</v>
      </c>
      <c r="B374" s="67">
        <v>496214</v>
      </c>
    </row>
    <row r="375" spans="1:2">
      <c r="A375" s="62" t="s">
        <v>439</v>
      </c>
      <c r="B375" s="67">
        <v>495584</v>
      </c>
    </row>
    <row r="376" spans="1:2">
      <c r="A376" s="62" t="s">
        <v>574</v>
      </c>
      <c r="B376" s="67">
        <v>486447</v>
      </c>
    </row>
    <row r="377" spans="1:2">
      <c r="A377" s="62" t="s">
        <v>626</v>
      </c>
      <c r="B377" s="67">
        <v>450000</v>
      </c>
    </row>
    <row r="378" spans="1:2">
      <c r="A378" s="62" t="s">
        <v>455</v>
      </c>
      <c r="B378" s="67">
        <v>419277</v>
      </c>
    </row>
    <row r="379" spans="1:2">
      <c r="A379" s="62" t="s">
        <v>333</v>
      </c>
      <c r="B379" s="67">
        <v>386920</v>
      </c>
    </row>
    <row r="380" spans="1:2">
      <c r="A380" s="62" t="s">
        <v>447</v>
      </c>
      <c r="B380" s="67">
        <v>360000</v>
      </c>
    </row>
    <row r="381" spans="1:2">
      <c r="A381" s="62" t="s">
        <v>450</v>
      </c>
      <c r="B381" s="67">
        <v>320000</v>
      </c>
    </row>
    <row r="382" spans="1:2">
      <c r="A382" s="62" t="s">
        <v>641</v>
      </c>
      <c r="B382" s="67">
        <v>300000</v>
      </c>
    </row>
    <row r="383" spans="1:2">
      <c r="A383" s="62" t="s">
        <v>461</v>
      </c>
      <c r="B383" s="67">
        <v>275000</v>
      </c>
    </row>
    <row r="384" spans="1:2">
      <c r="A384" s="62" t="s">
        <v>462</v>
      </c>
      <c r="B384" s="67">
        <v>275000</v>
      </c>
    </row>
    <row r="385" spans="1:2">
      <c r="A385" s="62" t="s">
        <v>463</v>
      </c>
      <c r="B385" s="67">
        <v>250000</v>
      </c>
    </row>
    <row r="386" spans="1:2">
      <c r="A386" s="62" t="s">
        <v>465</v>
      </c>
      <c r="B386" s="67">
        <v>239182</v>
      </c>
    </row>
    <row r="387" spans="1:2">
      <c r="A387" s="62" t="s">
        <v>457</v>
      </c>
      <c r="B387" s="67">
        <v>237448</v>
      </c>
    </row>
    <row r="388" spans="1:2">
      <c r="A388" s="62" t="s">
        <v>458</v>
      </c>
      <c r="B388" s="67">
        <v>207000</v>
      </c>
    </row>
    <row r="389" spans="1:2">
      <c r="A389" s="62" t="s">
        <v>469</v>
      </c>
      <c r="B389" s="67">
        <v>200000</v>
      </c>
    </row>
    <row r="390" spans="1:2">
      <c r="A390" s="62" t="s">
        <v>460</v>
      </c>
      <c r="B390" s="67">
        <v>200000</v>
      </c>
    </row>
    <row r="391" spans="1:2">
      <c r="A391" s="62" t="s">
        <v>623</v>
      </c>
      <c r="B391" s="67">
        <v>200000</v>
      </c>
    </row>
    <row r="392" spans="1:2">
      <c r="A392" s="62" t="s">
        <v>571</v>
      </c>
      <c r="B392" s="67">
        <v>188075</v>
      </c>
    </row>
    <row r="393" spans="1:2">
      <c r="A393" s="62" t="s">
        <v>468</v>
      </c>
      <c r="B393" s="67">
        <v>150421</v>
      </c>
    </row>
    <row r="394" spans="1:2">
      <c r="A394" s="62" t="s">
        <v>598</v>
      </c>
      <c r="B394" s="67">
        <v>150000</v>
      </c>
    </row>
    <row r="395" spans="1:2">
      <c r="A395" s="62" t="s">
        <v>486</v>
      </c>
      <c r="B395" s="67">
        <v>135270</v>
      </c>
    </row>
    <row r="396" spans="1:2">
      <c r="A396" s="62" t="s">
        <v>470</v>
      </c>
      <c r="B396" s="67">
        <v>134217</v>
      </c>
    </row>
    <row r="397" spans="1:2">
      <c r="A397" s="62" t="s">
        <v>478</v>
      </c>
      <c r="B397" s="67">
        <v>125690</v>
      </c>
    </row>
    <row r="398" spans="1:2">
      <c r="A398" s="62" t="s">
        <v>473</v>
      </c>
      <c r="B398" s="67">
        <v>124569</v>
      </c>
    </row>
    <row r="399" spans="1:2">
      <c r="A399" s="62" t="s">
        <v>538</v>
      </c>
      <c r="B399" s="67">
        <v>123993</v>
      </c>
    </row>
    <row r="400" spans="1:2">
      <c r="A400" s="62" t="s">
        <v>464</v>
      </c>
      <c r="B400" s="67">
        <v>108423</v>
      </c>
    </row>
    <row r="401" spans="1:2">
      <c r="A401" s="62" t="s">
        <v>499</v>
      </c>
      <c r="B401" s="67">
        <v>105883</v>
      </c>
    </row>
    <row r="402" spans="1:2">
      <c r="A402" s="62" t="s">
        <v>531</v>
      </c>
      <c r="B402" s="67">
        <v>103022</v>
      </c>
    </row>
    <row r="403" spans="1:2">
      <c r="A403" s="62" t="s">
        <v>492</v>
      </c>
      <c r="B403" s="67">
        <v>100000</v>
      </c>
    </row>
    <row r="404" spans="1:2">
      <c r="A404" s="62" t="s">
        <v>476</v>
      </c>
      <c r="B404" s="67">
        <v>100000</v>
      </c>
    </row>
    <row r="405" spans="1:2">
      <c r="A405" s="62" t="s">
        <v>612</v>
      </c>
      <c r="B405" s="67">
        <v>100000</v>
      </c>
    </row>
    <row r="406" spans="1:2">
      <c r="A406" s="62" t="s">
        <v>632</v>
      </c>
      <c r="B406" s="67">
        <v>100000</v>
      </c>
    </row>
    <row r="407" spans="1:2">
      <c r="A407" s="62" t="s">
        <v>475</v>
      </c>
      <c r="B407" s="67">
        <v>84885</v>
      </c>
    </row>
    <row r="408" spans="1:2">
      <c r="A408" s="62" t="s">
        <v>605</v>
      </c>
      <c r="B408" s="67">
        <v>80000</v>
      </c>
    </row>
    <row r="409" spans="1:2">
      <c r="A409" s="62" t="s">
        <v>669</v>
      </c>
      <c r="B409" s="67">
        <v>76000</v>
      </c>
    </row>
    <row r="410" spans="1:2">
      <c r="A410" s="62" t="s">
        <v>459</v>
      </c>
      <c r="B410" s="67">
        <v>71190</v>
      </c>
    </row>
    <row r="411" spans="1:2">
      <c r="A411" s="62" t="s">
        <v>446</v>
      </c>
      <c r="B411" s="67">
        <v>70437</v>
      </c>
    </row>
    <row r="412" spans="1:2">
      <c r="A412" s="62" t="s">
        <v>497</v>
      </c>
      <c r="B412" s="67">
        <v>70000</v>
      </c>
    </row>
    <row r="413" spans="1:2">
      <c r="A413" s="62" t="s">
        <v>670</v>
      </c>
      <c r="B413" s="67">
        <v>70000</v>
      </c>
    </row>
    <row r="414" spans="1:2">
      <c r="A414" s="62" t="s">
        <v>484</v>
      </c>
      <c r="B414" s="67">
        <v>52464</v>
      </c>
    </row>
    <row r="415" spans="1:2">
      <c r="A415" s="62" t="s">
        <v>479</v>
      </c>
      <c r="B415" s="67">
        <v>51796</v>
      </c>
    </row>
    <row r="416" spans="1:2">
      <c r="A416" s="62" t="s">
        <v>480</v>
      </c>
      <c r="B416" s="67">
        <v>49942</v>
      </c>
    </row>
    <row r="417" spans="1:2">
      <c r="A417" s="62" t="s">
        <v>481</v>
      </c>
      <c r="B417" s="67">
        <v>49776</v>
      </c>
    </row>
    <row r="418" spans="1:2">
      <c r="A418" s="62" t="s">
        <v>483</v>
      </c>
      <c r="B418" s="67">
        <v>48114</v>
      </c>
    </row>
    <row r="419" spans="1:2">
      <c r="A419" s="62" t="s">
        <v>526</v>
      </c>
      <c r="B419" s="67">
        <v>40000</v>
      </c>
    </row>
    <row r="420" spans="1:2">
      <c r="A420" s="62" t="s">
        <v>485</v>
      </c>
      <c r="B420" s="67">
        <v>38130</v>
      </c>
    </row>
    <row r="421" spans="1:2">
      <c r="A421" s="62" t="s">
        <v>592</v>
      </c>
      <c r="B421" s="67">
        <v>25218</v>
      </c>
    </row>
    <row r="422" spans="1:2">
      <c r="A422" s="62" t="s">
        <v>537</v>
      </c>
      <c r="B422" s="67">
        <v>22601</v>
      </c>
    </row>
    <row r="423" spans="1:2">
      <c r="A423" s="62" t="s">
        <v>488</v>
      </c>
      <c r="B423" s="67">
        <v>20331</v>
      </c>
    </row>
    <row r="424" spans="1:2">
      <c r="A424" s="62" t="s">
        <v>489</v>
      </c>
      <c r="B424" s="67">
        <v>20291</v>
      </c>
    </row>
    <row r="425" spans="1:2">
      <c r="A425" s="62" t="s">
        <v>487</v>
      </c>
      <c r="B425" s="67">
        <v>20000</v>
      </c>
    </row>
    <row r="426" spans="1:2">
      <c r="A426" s="62" t="s">
        <v>494</v>
      </c>
      <c r="B426" s="67">
        <v>10595</v>
      </c>
    </row>
    <row r="427" spans="1:2">
      <c r="A427" s="62" t="s">
        <v>491</v>
      </c>
      <c r="B427" s="67">
        <v>9550</v>
      </c>
    </row>
    <row r="428" spans="1:2">
      <c r="A428" s="62" t="s">
        <v>532</v>
      </c>
      <c r="B428" s="67">
        <v>8280</v>
      </c>
    </row>
    <row r="429" spans="1:2">
      <c r="A429" s="62" t="s">
        <v>522</v>
      </c>
      <c r="B429" s="67">
        <v>2351</v>
      </c>
    </row>
    <row r="430" spans="1:2">
      <c r="A430" s="62" t="s">
        <v>525</v>
      </c>
      <c r="B430" s="67">
        <v>305</v>
      </c>
    </row>
    <row r="431" spans="1:2">
      <c r="A431" s="62" t="s">
        <v>559</v>
      </c>
      <c r="B431" s="67">
        <v>0</v>
      </c>
    </row>
    <row r="432" spans="1:2">
      <c r="A432" s="62" t="s">
        <v>561</v>
      </c>
      <c r="B432" s="67">
        <v>0</v>
      </c>
    </row>
    <row r="433" spans="1:2">
      <c r="A433" s="62" t="s">
        <v>562</v>
      </c>
      <c r="B433" s="67">
        <v>0</v>
      </c>
    </row>
    <row r="434" spans="1:2">
      <c r="A434" s="62" t="s">
        <v>493</v>
      </c>
      <c r="B434" s="67">
        <v>0</v>
      </c>
    </row>
    <row r="435" spans="1:2">
      <c r="A435" s="62" t="s">
        <v>563</v>
      </c>
      <c r="B435" s="67">
        <v>0</v>
      </c>
    </row>
    <row r="436" spans="1:2">
      <c r="A436" s="62" t="s">
        <v>375</v>
      </c>
      <c r="B436" s="67">
        <v>0</v>
      </c>
    </row>
    <row r="437" spans="1:2">
      <c r="A437" s="62" t="s">
        <v>564</v>
      </c>
      <c r="B437" s="67">
        <v>0</v>
      </c>
    </row>
    <row r="438" spans="1:2">
      <c r="A438" s="62" t="s">
        <v>565</v>
      </c>
      <c r="B438" s="67">
        <v>0</v>
      </c>
    </row>
    <row r="439" spans="1:2">
      <c r="A439" s="62" t="s">
        <v>566</v>
      </c>
      <c r="B439" s="67">
        <v>0</v>
      </c>
    </row>
    <row r="440" spans="1:2">
      <c r="A440" s="62" t="s">
        <v>495</v>
      </c>
      <c r="B440" s="67">
        <v>0</v>
      </c>
    </row>
    <row r="441" spans="1:2">
      <c r="A441" s="62" t="s">
        <v>496</v>
      </c>
      <c r="B441" s="67">
        <v>0</v>
      </c>
    </row>
    <row r="442" spans="1:2">
      <c r="A442" s="62" t="s">
        <v>568</v>
      </c>
      <c r="B442" s="67">
        <v>0</v>
      </c>
    </row>
    <row r="443" spans="1:2">
      <c r="A443" s="62" t="s">
        <v>569</v>
      </c>
      <c r="B443" s="67">
        <v>0</v>
      </c>
    </row>
    <row r="444" spans="1:2">
      <c r="A444" s="62" t="s">
        <v>448</v>
      </c>
      <c r="B444" s="67">
        <v>0</v>
      </c>
    </row>
    <row r="445" spans="1:2">
      <c r="A445" s="62" t="s">
        <v>498</v>
      </c>
      <c r="B445" s="67">
        <v>0</v>
      </c>
    </row>
    <row r="446" spans="1:2">
      <c r="A446" s="62" t="s">
        <v>221</v>
      </c>
      <c r="B446" s="67">
        <v>0</v>
      </c>
    </row>
    <row r="447" spans="1:2">
      <c r="A447" s="62" t="s">
        <v>500</v>
      </c>
      <c r="B447" s="67">
        <v>0</v>
      </c>
    </row>
    <row r="448" spans="1:2">
      <c r="A448" s="62" t="s">
        <v>408</v>
      </c>
      <c r="B448" s="67">
        <v>0</v>
      </c>
    </row>
    <row r="449" spans="1:2">
      <c r="A449" s="62" t="s">
        <v>501</v>
      </c>
      <c r="B449" s="67">
        <v>0</v>
      </c>
    </row>
    <row r="450" spans="1:2">
      <c r="A450" s="62" t="s">
        <v>502</v>
      </c>
      <c r="B450" s="67">
        <v>0</v>
      </c>
    </row>
    <row r="451" spans="1:2">
      <c r="A451" s="62" t="s">
        <v>309</v>
      </c>
      <c r="B451" s="67">
        <v>0</v>
      </c>
    </row>
    <row r="452" spans="1:2">
      <c r="A452" s="62" t="s">
        <v>199</v>
      </c>
      <c r="B452" s="67">
        <v>0</v>
      </c>
    </row>
    <row r="453" spans="1:2">
      <c r="A453" s="62" t="s">
        <v>503</v>
      </c>
      <c r="B453" s="67">
        <v>0</v>
      </c>
    </row>
    <row r="454" spans="1:2">
      <c r="A454" s="62" t="s">
        <v>572</v>
      </c>
      <c r="B454" s="67">
        <v>0</v>
      </c>
    </row>
    <row r="455" spans="1:2">
      <c r="A455" s="62" t="s">
        <v>573</v>
      </c>
      <c r="B455" s="67">
        <v>0</v>
      </c>
    </row>
    <row r="456" spans="1:2">
      <c r="A456" s="62" t="s">
        <v>411</v>
      </c>
      <c r="B456" s="67">
        <v>0</v>
      </c>
    </row>
    <row r="457" spans="1:2">
      <c r="A457" s="62" t="s">
        <v>505</v>
      </c>
      <c r="B457" s="67">
        <v>0</v>
      </c>
    </row>
    <row r="458" spans="1:2">
      <c r="A458" s="62" t="s">
        <v>506</v>
      </c>
      <c r="B458" s="67">
        <v>0</v>
      </c>
    </row>
    <row r="459" spans="1:2">
      <c r="A459" s="62" t="s">
        <v>581</v>
      </c>
      <c r="B459" s="67">
        <v>0</v>
      </c>
    </row>
    <row r="460" spans="1:2">
      <c r="A460" s="62" t="s">
        <v>297</v>
      </c>
      <c r="B460" s="67">
        <v>0</v>
      </c>
    </row>
    <row r="461" spans="1:2">
      <c r="A461" s="62" t="s">
        <v>583</v>
      </c>
      <c r="B461" s="67">
        <v>0</v>
      </c>
    </row>
    <row r="462" spans="1:2">
      <c r="A462" s="62" t="s">
        <v>224</v>
      </c>
      <c r="B462" s="67">
        <v>0</v>
      </c>
    </row>
    <row r="463" spans="1:2">
      <c r="A463" s="62" t="s">
        <v>511</v>
      </c>
      <c r="B463" s="67">
        <v>0</v>
      </c>
    </row>
    <row r="464" spans="1:2">
      <c r="A464" s="62" t="s">
        <v>586</v>
      </c>
      <c r="B464" s="67">
        <v>0</v>
      </c>
    </row>
    <row r="465" spans="1:2">
      <c r="A465" s="62" t="s">
        <v>306</v>
      </c>
      <c r="B465" s="67">
        <v>0</v>
      </c>
    </row>
    <row r="466" spans="1:2">
      <c r="A466" s="62" t="s">
        <v>512</v>
      </c>
      <c r="B466" s="67">
        <v>0</v>
      </c>
    </row>
    <row r="467" spans="1:2">
      <c r="A467" s="62" t="s">
        <v>513</v>
      </c>
      <c r="B467" s="67">
        <v>0</v>
      </c>
    </row>
    <row r="468" spans="1:2">
      <c r="A468" s="62" t="s">
        <v>589</v>
      </c>
      <c r="B468" s="67">
        <v>0</v>
      </c>
    </row>
    <row r="469" spans="1:2">
      <c r="A469" s="62" t="s">
        <v>413</v>
      </c>
      <c r="B469" s="67">
        <v>0</v>
      </c>
    </row>
    <row r="470" spans="1:2">
      <c r="A470" s="62" t="s">
        <v>213</v>
      </c>
      <c r="B470" s="67">
        <v>0</v>
      </c>
    </row>
    <row r="471" spans="1:2">
      <c r="A471" s="62" t="s">
        <v>516</v>
      </c>
      <c r="B471" s="67">
        <v>0</v>
      </c>
    </row>
    <row r="472" spans="1:2">
      <c r="A472" s="62" t="s">
        <v>374</v>
      </c>
      <c r="B472" s="67">
        <v>0</v>
      </c>
    </row>
    <row r="473" spans="1:2">
      <c r="A473" s="62" t="s">
        <v>359</v>
      </c>
      <c r="B473" s="67">
        <v>0</v>
      </c>
    </row>
    <row r="474" spans="1:2">
      <c r="A474" s="62" t="s">
        <v>594</v>
      </c>
      <c r="B474" s="67">
        <v>0</v>
      </c>
    </row>
    <row r="475" spans="1:2">
      <c r="A475" s="62" t="s">
        <v>518</v>
      </c>
      <c r="B475" s="67">
        <v>0</v>
      </c>
    </row>
    <row r="476" spans="1:2">
      <c r="A476" s="62" t="s">
        <v>417</v>
      </c>
      <c r="B476" s="67">
        <v>0</v>
      </c>
    </row>
    <row r="477" spans="1:2">
      <c r="A477" s="62" t="s">
        <v>520</v>
      </c>
      <c r="B477" s="67">
        <v>0</v>
      </c>
    </row>
    <row r="478" spans="1:2">
      <c r="A478" s="62" t="s">
        <v>521</v>
      </c>
      <c r="B478" s="67">
        <v>0</v>
      </c>
    </row>
    <row r="479" spans="1:2">
      <c r="A479" s="62" t="s">
        <v>264</v>
      </c>
      <c r="B479" s="67">
        <v>0</v>
      </c>
    </row>
    <row r="480" spans="1:2">
      <c r="A480" s="62" t="s">
        <v>477</v>
      </c>
      <c r="B480" s="67">
        <v>0</v>
      </c>
    </row>
    <row r="481" spans="1:2">
      <c r="A481" s="62" t="s">
        <v>416</v>
      </c>
      <c r="B481" s="67">
        <v>0</v>
      </c>
    </row>
    <row r="482" spans="1:2">
      <c r="A482" s="62" t="s">
        <v>596</v>
      </c>
      <c r="B482" s="67">
        <v>0</v>
      </c>
    </row>
    <row r="483" spans="1:2">
      <c r="A483" s="62" t="s">
        <v>482</v>
      </c>
      <c r="B483" s="67">
        <v>0</v>
      </c>
    </row>
    <row r="484" spans="1:2">
      <c r="A484" s="62" t="s">
        <v>214</v>
      </c>
      <c r="B484" s="67">
        <v>0</v>
      </c>
    </row>
    <row r="485" spans="1:2">
      <c r="A485" s="62" t="s">
        <v>364</v>
      </c>
      <c r="B485" s="67">
        <v>0</v>
      </c>
    </row>
    <row r="486" spans="1:2">
      <c r="A486" s="62" t="s">
        <v>597</v>
      </c>
      <c r="B486" s="67">
        <v>0</v>
      </c>
    </row>
    <row r="487" spans="1:2">
      <c r="A487" s="62" t="s">
        <v>280</v>
      </c>
      <c r="B487" s="67">
        <v>0</v>
      </c>
    </row>
    <row r="488" spans="1:2">
      <c r="A488" s="62" t="s">
        <v>523</v>
      </c>
      <c r="B488" s="67">
        <v>0</v>
      </c>
    </row>
    <row r="489" spans="1:2">
      <c r="A489" s="62" t="s">
        <v>600</v>
      </c>
      <c r="B489" s="67">
        <v>0</v>
      </c>
    </row>
    <row r="490" spans="1:2">
      <c r="A490" s="62" t="s">
        <v>524</v>
      </c>
      <c r="B490" s="67">
        <v>0</v>
      </c>
    </row>
    <row r="491" spans="1:2">
      <c r="A491" s="62" t="s">
        <v>602</v>
      </c>
      <c r="B491" s="67">
        <v>0</v>
      </c>
    </row>
    <row r="492" spans="1:2">
      <c r="A492" s="62" t="s">
        <v>320</v>
      </c>
      <c r="B492" s="67">
        <v>0</v>
      </c>
    </row>
    <row r="493" spans="1:2">
      <c r="A493" s="62" t="s">
        <v>321</v>
      </c>
      <c r="B493" s="67">
        <v>0</v>
      </c>
    </row>
    <row r="494" spans="1:2">
      <c r="A494" s="62" t="s">
        <v>395</v>
      </c>
      <c r="B494" s="67">
        <v>0</v>
      </c>
    </row>
    <row r="495" spans="1:2">
      <c r="A495" s="62" t="s">
        <v>342</v>
      </c>
      <c r="B495" s="67">
        <v>0</v>
      </c>
    </row>
    <row r="496" spans="1:2">
      <c r="A496" s="62" t="s">
        <v>386</v>
      </c>
      <c r="B496" s="67">
        <v>0</v>
      </c>
    </row>
    <row r="497" spans="1:2">
      <c r="A497" s="62" t="s">
        <v>298</v>
      </c>
      <c r="B497" s="67">
        <v>0</v>
      </c>
    </row>
    <row r="498" spans="1:2">
      <c r="A498" s="62" t="s">
        <v>527</v>
      </c>
      <c r="B498" s="67">
        <v>0</v>
      </c>
    </row>
    <row r="499" spans="1:2">
      <c r="A499" s="62" t="s">
        <v>610</v>
      </c>
      <c r="B499" s="67">
        <v>0</v>
      </c>
    </row>
    <row r="500" spans="1:2">
      <c r="A500" s="62" t="s">
        <v>611</v>
      </c>
      <c r="B500" s="67">
        <v>0</v>
      </c>
    </row>
    <row r="501" spans="1:2">
      <c r="A501" s="62" t="s">
        <v>528</v>
      </c>
      <c r="B501" s="67">
        <v>0</v>
      </c>
    </row>
    <row r="502" spans="1:2">
      <c r="A502" s="62" t="s">
        <v>529</v>
      </c>
      <c r="B502" s="67">
        <v>0</v>
      </c>
    </row>
    <row r="503" spans="1:2">
      <c r="A503" s="62" t="s">
        <v>613</v>
      </c>
      <c r="B503" s="67">
        <v>0</v>
      </c>
    </row>
    <row r="504" spans="1:2">
      <c r="A504" s="62" t="s">
        <v>614</v>
      </c>
      <c r="B504" s="67">
        <v>0</v>
      </c>
    </row>
    <row r="505" spans="1:2">
      <c r="A505" s="62" t="s">
        <v>615</v>
      </c>
      <c r="B505" s="67">
        <v>0</v>
      </c>
    </row>
    <row r="506" spans="1:2">
      <c r="A506" s="62" t="s">
        <v>619</v>
      </c>
      <c r="B506" s="67">
        <v>0</v>
      </c>
    </row>
    <row r="507" spans="1:2">
      <c r="A507" s="62" t="s">
        <v>620</v>
      </c>
      <c r="B507" s="67">
        <v>0</v>
      </c>
    </row>
    <row r="508" spans="1:2">
      <c r="A508" s="62" t="s">
        <v>401</v>
      </c>
      <c r="B508" s="67">
        <v>0</v>
      </c>
    </row>
    <row r="509" spans="1:2">
      <c r="A509" s="62" t="s">
        <v>490</v>
      </c>
      <c r="B509" s="67">
        <v>0</v>
      </c>
    </row>
    <row r="510" spans="1:2">
      <c r="A510" s="62" t="s">
        <v>631</v>
      </c>
      <c r="B510" s="67">
        <v>0</v>
      </c>
    </row>
    <row r="511" spans="1:2">
      <c r="A511" s="62" t="s">
        <v>633</v>
      </c>
      <c r="B511" s="67">
        <v>0</v>
      </c>
    </row>
    <row r="512" spans="1:2">
      <c r="A512" s="62" t="s">
        <v>635</v>
      </c>
      <c r="B512" s="67">
        <v>0</v>
      </c>
    </row>
    <row r="513" spans="1:2">
      <c r="A513" s="62" t="s">
        <v>533</v>
      </c>
      <c r="B513" s="67">
        <v>0</v>
      </c>
    </row>
    <row r="514" spans="1:2">
      <c r="A514" s="62" t="s">
        <v>534</v>
      </c>
      <c r="B514" s="67">
        <v>0</v>
      </c>
    </row>
    <row r="515" spans="1:2">
      <c r="A515" s="62" t="s">
        <v>471</v>
      </c>
      <c r="B515" s="67">
        <v>0</v>
      </c>
    </row>
    <row r="516" spans="1:2">
      <c r="A516" s="62" t="s">
        <v>443</v>
      </c>
      <c r="B516" s="67">
        <v>0</v>
      </c>
    </row>
    <row r="517" spans="1:2">
      <c r="A517" s="62" t="s">
        <v>329</v>
      </c>
      <c r="B517" s="67">
        <v>0</v>
      </c>
    </row>
    <row r="518" spans="1:2">
      <c r="A518" s="62" t="s">
        <v>643</v>
      </c>
      <c r="B518" s="67">
        <v>0</v>
      </c>
    </row>
    <row r="519" spans="1:2">
      <c r="A519" s="62" t="s">
        <v>197</v>
      </c>
      <c r="B519" s="67">
        <v>0</v>
      </c>
    </row>
    <row r="520" spans="1:2">
      <c r="A520" s="62" t="s">
        <v>644</v>
      </c>
      <c r="B520" s="67">
        <v>0</v>
      </c>
    </row>
    <row r="521" spans="1:2">
      <c r="A521" s="62" t="s">
        <v>646</v>
      </c>
      <c r="B521" s="67">
        <v>0</v>
      </c>
    </row>
    <row r="522" spans="1:2">
      <c r="A522" s="62" t="s">
        <v>451</v>
      </c>
      <c r="B522" s="67">
        <v>0</v>
      </c>
    </row>
    <row r="523" spans="1:2">
      <c r="A523" s="62" t="s">
        <v>648</v>
      </c>
      <c r="B523" s="67">
        <v>0</v>
      </c>
    </row>
    <row r="524" spans="1:2">
      <c r="A524" s="62" t="s">
        <v>289</v>
      </c>
      <c r="B524" s="67">
        <v>0</v>
      </c>
    </row>
    <row r="525" spans="1:2">
      <c r="A525" s="62" t="s">
        <v>535</v>
      </c>
      <c r="B525" s="67">
        <v>0</v>
      </c>
    </row>
    <row r="526" spans="1:2">
      <c r="A526" s="62" t="s">
        <v>157</v>
      </c>
      <c r="B526" s="67">
        <v>0</v>
      </c>
    </row>
    <row r="527" spans="1:2">
      <c r="A527" s="62" t="s">
        <v>370</v>
      </c>
      <c r="B527" s="67">
        <v>0</v>
      </c>
    </row>
    <row r="528" spans="1:2">
      <c r="A528" s="62" t="s">
        <v>270</v>
      </c>
      <c r="B528" s="67">
        <v>0</v>
      </c>
    </row>
    <row r="529" spans="1:2">
      <c r="A529" s="62" t="s">
        <v>332</v>
      </c>
      <c r="B529" s="67">
        <v>0</v>
      </c>
    </row>
    <row r="530" spans="1:2">
      <c r="A530" s="62" t="s">
        <v>171</v>
      </c>
      <c r="B530" s="67">
        <v>0</v>
      </c>
    </row>
    <row r="531" spans="1:2">
      <c r="A531" s="62" t="s">
        <v>255</v>
      </c>
      <c r="B531" s="67">
        <v>0</v>
      </c>
    </row>
    <row r="532" spans="1:2">
      <c r="A532" s="62" t="s">
        <v>653</v>
      </c>
      <c r="B532" s="67">
        <v>0</v>
      </c>
    </row>
    <row r="533" spans="1:2">
      <c r="A533" s="62" t="s">
        <v>654</v>
      </c>
      <c r="B533" s="67">
        <v>0</v>
      </c>
    </row>
    <row r="534" spans="1:2">
      <c r="A534" s="62" t="s">
        <v>656</v>
      </c>
      <c r="B534" s="67">
        <v>0</v>
      </c>
    </row>
    <row r="535" spans="1:2">
      <c r="A535" s="62" t="s">
        <v>657</v>
      </c>
      <c r="B535" s="67">
        <v>0</v>
      </c>
    </row>
    <row r="536" spans="1:2">
      <c r="A536" s="62" t="s">
        <v>658</v>
      </c>
      <c r="B536" s="67">
        <v>0</v>
      </c>
    </row>
    <row r="537" spans="1:2">
      <c r="A537" s="62" t="s">
        <v>242</v>
      </c>
      <c r="B537" s="67">
        <v>0</v>
      </c>
    </row>
    <row r="538" spans="1:2">
      <c r="A538" s="62" t="s">
        <v>659</v>
      </c>
      <c r="B538" s="67">
        <v>0</v>
      </c>
    </row>
    <row r="539" spans="1:2">
      <c r="A539" s="62" t="s">
        <v>660</v>
      </c>
      <c r="B539" s="67">
        <v>0</v>
      </c>
    </row>
    <row r="540" spans="1:2">
      <c r="A540" s="62" t="s">
        <v>539</v>
      </c>
      <c r="B540" s="67">
        <v>0</v>
      </c>
    </row>
    <row r="541" spans="1:2">
      <c r="A541" s="62" t="s">
        <v>442</v>
      </c>
      <c r="B541" s="67">
        <v>0</v>
      </c>
    </row>
    <row r="542" spans="1:2">
      <c r="A542" s="62" t="s">
        <v>663</v>
      </c>
      <c r="B542" s="67">
        <v>0</v>
      </c>
    </row>
    <row r="543" spans="1:2">
      <c r="A543" s="62" t="s">
        <v>288</v>
      </c>
      <c r="B543" s="67">
        <v>0</v>
      </c>
    </row>
    <row r="544" spans="1:2">
      <c r="A544" s="62" t="s">
        <v>664</v>
      </c>
      <c r="B544" s="67">
        <v>0</v>
      </c>
    </row>
    <row r="545" spans="1:2">
      <c r="A545" s="62" t="s">
        <v>453</v>
      </c>
      <c r="B545" s="67">
        <v>0</v>
      </c>
    </row>
    <row r="546" spans="1:2">
      <c r="A546" s="62" t="s">
        <v>667</v>
      </c>
      <c r="B546" s="67">
        <v>0</v>
      </c>
    </row>
    <row r="547" spans="1:2">
      <c r="A547" s="62" t="s">
        <v>540</v>
      </c>
      <c r="B547" s="67">
        <v>0</v>
      </c>
    </row>
    <row r="548" spans="1:2">
      <c r="A548" s="62" t="s">
        <v>472</v>
      </c>
      <c r="B548" s="67">
        <v>0</v>
      </c>
    </row>
    <row r="549" spans="1:2">
      <c r="A549" s="62" t="s">
        <v>671</v>
      </c>
      <c r="B549" s="67">
        <v>0</v>
      </c>
    </row>
    <row r="550" spans="1:2">
      <c r="A550" s="62" t="s">
        <v>541</v>
      </c>
      <c r="B550" s="67">
        <v>0</v>
      </c>
    </row>
  </sheetData>
  <sortState ref="A2:B550">
    <sortCondition descending="1" ref="B2:B550"/>
  </sortState>
  <hyperlinks>
    <hyperlink ref="A17" r:id="rId1"/>
    <hyperlink ref="A2" r:id="rId2"/>
    <hyperlink ref="A11" r:id="rId3"/>
    <hyperlink ref="A16" r:id="rId4"/>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dimension ref="A1:Y26"/>
  <sheetViews>
    <sheetView workbookViewId="0">
      <selection activeCell="N7" sqref="N7"/>
    </sheetView>
  </sheetViews>
  <sheetFormatPr defaultRowHeight="15"/>
  <cols>
    <col min="1" max="1" width="26.7109375" customWidth="1"/>
    <col min="2" max="25" width="15.28515625" bestFit="1" customWidth="1"/>
  </cols>
  <sheetData>
    <row r="1" spans="1:25">
      <c r="A1" s="3"/>
      <c r="B1" s="122">
        <v>2011</v>
      </c>
      <c r="C1" s="122"/>
      <c r="D1" s="122"/>
      <c r="E1" s="122">
        <v>2012</v>
      </c>
      <c r="F1" s="122"/>
      <c r="G1" s="122"/>
      <c r="H1" s="122">
        <v>2013</v>
      </c>
      <c r="I1" s="122"/>
      <c r="J1" s="122"/>
      <c r="K1" s="122">
        <v>2014</v>
      </c>
      <c r="L1" s="122"/>
      <c r="M1" s="122"/>
      <c r="N1" s="122">
        <v>2015</v>
      </c>
      <c r="O1" s="122"/>
      <c r="P1" s="122"/>
      <c r="Q1" s="122">
        <v>2016</v>
      </c>
      <c r="R1" s="122"/>
      <c r="S1" s="122"/>
      <c r="T1" s="122">
        <v>2017</v>
      </c>
      <c r="U1" s="122"/>
      <c r="V1" s="122"/>
      <c r="W1" s="122">
        <v>2018</v>
      </c>
      <c r="X1" s="122"/>
      <c r="Y1" s="122"/>
    </row>
    <row r="2" spans="1:25" ht="45">
      <c r="A2" s="102"/>
      <c r="B2" s="104" t="s">
        <v>902</v>
      </c>
      <c r="C2" s="104" t="s">
        <v>903</v>
      </c>
      <c r="D2" s="104" t="s">
        <v>904</v>
      </c>
      <c r="E2" s="104" t="s">
        <v>902</v>
      </c>
      <c r="F2" s="104" t="s">
        <v>903</v>
      </c>
      <c r="G2" s="104" t="s">
        <v>904</v>
      </c>
      <c r="H2" s="104" t="s">
        <v>902</v>
      </c>
      <c r="I2" s="104" t="s">
        <v>903</v>
      </c>
      <c r="J2" s="104" t="s">
        <v>904</v>
      </c>
      <c r="K2" s="104" t="s">
        <v>902</v>
      </c>
      <c r="L2" s="104" t="s">
        <v>903</v>
      </c>
      <c r="M2" s="104" t="s">
        <v>904</v>
      </c>
      <c r="N2" s="104" t="s">
        <v>902</v>
      </c>
      <c r="O2" s="104" t="s">
        <v>903</v>
      </c>
      <c r="P2" s="104" t="s">
        <v>904</v>
      </c>
      <c r="Q2" s="104" t="s">
        <v>902</v>
      </c>
      <c r="R2" s="104" t="s">
        <v>903</v>
      </c>
      <c r="S2" s="104" t="s">
        <v>904</v>
      </c>
      <c r="T2" s="104" t="s">
        <v>902</v>
      </c>
      <c r="U2" s="104" t="s">
        <v>903</v>
      </c>
      <c r="V2" s="104" t="s">
        <v>904</v>
      </c>
      <c r="W2" s="104" t="s">
        <v>902</v>
      </c>
      <c r="X2" s="104" t="s">
        <v>903</v>
      </c>
      <c r="Y2" s="104" t="s">
        <v>904</v>
      </c>
    </row>
    <row r="3" spans="1:25">
      <c r="A3" s="79" t="s">
        <v>65</v>
      </c>
      <c r="B3" s="103">
        <v>355496491488</v>
      </c>
      <c r="C3" s="103">
        <v>353414899359.06006</v>
      </c>
      <c r="D3" s="103">
        <v>323234448675.29004</v>
      </c>
      <c r="E3" s="103">
        <v>365785662978</v>
      </c>
      <c r="F3" s="103">
        <v>365303638753.11011</v>
      </c>
      <c r="G3" s="103">
        <v>338173156760.48993</v>
      </c>
      <c r="H3" s="103">
        <v>374143412806</v>
      </c>
      <c r="I3" s="103">
        <v>378483744162.0401</v>
      </c>
      <c r="J3" s="103">
        <v>344922009459.99994</v>
      </c>
      <c r="K3" s="103">
        <v>386754853503</v>
      </c>
      <c r="L3" s="103">
        <v>390939345277.41992</v>
      </c>
      <c r="M3" s="103">
        <v>345883238637.03986</v>
      </c>
      <c r="N3" s="103">
        <v>432172865140</v>
      </c>
      <c r="O3" s="103">
        <v>417706941605.48999</v>
      </c>
      <c r="P3" s="103">
        <v>373857730471.34003</v>
      </c>
      <c r="Q3" s="103">
        <v>408407399887</v>
      </c>
      <c r="R3" s="103">
        <v>409393923571.90997</v>
      </c>
      <c r="S3" s="103">
        <v>367718468616.14008</v>
      </c>
      <c r="T3" s="103">
        <v>416548880810</v>
      </c>
      <c r="U3" s="103">
        <v>414164574283.06989</v>
      </c>
      <c r="V3" s="103">
        <v>373097799899.80005</v>
      </c>
      <c r="W3" s="103">
        <v>425479986125</v>
      </c>
      <c r="X3" s="103">
        <v>423956162988.15027</v>
      </c>
      <c r="Y3" s="103">
        <v>382203543734.54028</v>
      </c>
    </row>
    <row r="4" spans="1:25">
      <c r="A4" s="57">
        <v>1</v>
      </c>
      <c r="B4" s="7">
        <v>89415143864</v>
      </c>
      <c r="C4" s="7">
        <v>88858720540.540024</v>
      </c>
      <c r="D4" s="7">
        <v>86965127179.190018</v>
      </c>
      <c r="E4" s="7">
        <v>86931489284</v>
      </c>
      <c r="F4" s="7">
        <v>87674090501.160141</v>
      </c>
      <c r="G4" s="7">
        <v>85963335799.249954</v>
      </c>
      <c r="H4" s="7">
        <v>85607618253</v>
      </c>
      <c r="I4" s="7">
        <v>87206024711.02005</v>
      </c>
      <c r="J4" s="7">
        <v>85911521131.919922</v>
      </c>
      <c r="K4" s="7">
        <v>85716680665</v>
      </c>
      <c r="L4" s="7">
        <v>86537917615.489853</v>
      </c>
      <c r="M4" s="7">
        <v>85300785714.889938</v>
      </c>
      <c r="N4" s="7">
        <v>86719847315</v>
      </c>
      <c r="O4" s="7">
        <v>86965895224.860046</v>
      </c>
      <c r="P4" s="7">
        <v>86100403983.180054</v>
      </c>
      <c r="Q4" s="7">
        <v>88938200801</v>
      </c>
      <c r="R4" s="7">
        <v>89877608484.510056</v>
      </c>
      <c r="S4" s="7">
        <v>88987006303.770142</v>
      </c>
      <c r="T4" s="7">
        <v>89916890819</v>
      </c>
      <c r="U4" s="7">
        <v>91365245247.19989</v>
      </c>
      <c r="V4" s="7">
        <v>89686396014.299835</v>
      </c>
      <c r="W4" s="7">
        <v>91703632001</v>
      </c>
      <c r="X4" s="7">
        <v>94291198183.600266</v>
      </c>
      <c r="Y4" s="7">
        <v>93283281647.500107</v>
      </c>
    </row>
    <row r="5" spans="1:25">
      <c r="A5" s="57">
        <v>2</v>
      </c>
      <c r="B5" s="7">
        <v>7595865426</v>
      </c>
      <c r="C5" s="7">
        <v>10968558925.030005</v>
      </c>
      <c r="D5" s="7">
        <v>8700360243.2900028</v>
      </c>
      <c r="E5" s="7">
        <v>7812292675</v>
      </c>
      <c r="F5" s="7">
        <v>10526974072.640001</v>
      </c>
      <c r="G5" s="7">
        <v>8449049779.1699886</v>
      </c>
      <c r="H5" s="7">
        <v>10551133686</v>
      </c>
      <c r="I5" s="7">
        <v>12182840307.950008</v>
      </c>
      <c r="J5" s="7">
        <v>9457794173.9499683</v>
      </c>
      <c r="K5" s="7">
        <v>10751353427</v>
      </c>
      <c r="L5" s="7">
        <v>12283805101.329998</v>
      </c>
      <c r="M5" s="7">
        <v>9093099490.9999924</v>
      </c>
      <c r="N5" s="7">
        <v>10394735074</v>
      </c>
      <c r="O5" s="7">
        <v>12865793568.259998</v>
      </c>
      <c r="P5" s="7">
        <v>9205248499.1699772</v>
      </c>
      <c r="Q5" s="7">
        <v>11428401048</v>
      </c>
      <c r="R5" s="7">
        <v>13121125594.489998</v>
      </c>
      <c r="S5" s="7">
        <v>9422550832.7199955</v>
      </c>
      <c r="T5" s="7">
        <v>11986905768</v>
      </c>
      <c r="U5" s="7">
        <v>13365904898.629984</v>
      </c>
      <c r="V5" s="7">
        <v>9662991735.0800304</v>
      </c>
      <c r="W5" s="7">
        <v>12716725602</v>
      </c>
      <c r="X5" s="7">
        <v>14227695090.599979</v>
      </c>
      <c r="Y5" s="7">
        <v>10908201625.219997</v>
      </c>
    </row>
    <row r="6" spans="1:25">
      <c r="A6" s="57">
        <v>3</v>
      </c>
      <c r="B6" s="7">
        <v>4712935210</v>
      </c>
      <c r="C6" s="7">
        <v>4776486302.9200001</v>
      </c>
      <c r="D6" s="7">
        <v>4739651486.4100018</v>
      </c>
      <c r="E6" s="7">
        <v>4625563786</v>
      </c>
      <c r="F6" s="7">
        <v>4678257477.920001</v>
      </c>
      <c r="G6" s="7">
        <v>4658645987.8899984</v>
      </c>
      <c r="H6" s="7">
        <v>4611989496</v>
      </c>
      <c r="I6" s="7">
        <v>4705899514.5499983</v>
      </c>
      <c r="J6" s="7">
        <v>4682238028.9500008</v>
      </c>
      <c r="K6" s="7">
        <v>4609736645</v>
      </c>
      <c r="L6" s="7">
        <v>4659193006.3600006</v>
      </c>
      <c r="M6" s="7">
        <v>4642454978.8800001</v>
      </c>
      <c r="N6" s="7">
        <v>4622948549</v>
      </c>
      <c r="O6" s="7">
        <v>4717588181.8899937</v>
      </c>
      <c r="P6" s="7">
        <v>4697823800.0399942</v>
      </c>
      <c r="Q6" s="7">
        <v>4764194247</v>
      </c>
      <c r="R6" s="7">
        <v>4911142352.2699995</v>
      </c>
      <c r="S6" s="7">
        <v>4905558923.2999964</v>
      </c>
      <c r="T6" s="7">
        <v>4790973646</v>
      </c>
      <c r="U6" s="7">
        <v>4950595174.4599991</v>
      </c>
      <c r="V6" s="7">
        <v>4939618239.9399996</v>
      </c>
      <c r="W6" s="7">
        <v>4847992466</v>
      </c>
      <c r="X6" s="7">
        <v>5184749753.8200006</v>
      </c>
      <c r="Y6" s="7">
        <v>5173221768.3699999</v>
      </c>
    </row>
    <row r="7" spans="1:25">
      <c r="A7" s="57">
        <v>4</v>
      </c>
      <c r="B7" s="7">
        <v>217379660234</v>
      </c>
      <c r="C7" s="7">
        <v>220795252010.10999</v>
      </c>
      <c r="D7" s="7">
        <v>197317530096.81</v>
      </c>
      <c r="E7" s="7">
        <v>230289495370</v>
      </c>
      <c r="F7" s="7">
        <v>232963931821.45993</v>
      </c>
      <c r="G7" s="7">
        <v>212253717028.67999</v>
      </c>
      <c r="H7" s="7">
        <v>237110174828</v>
      </c>
      <c r="I7" s="7">
        <v>243493252329.23001</v>
      </c>
      <c r="J7" s="7">
        <v>216535764487.33005</v>
      </c>
      <c r="K7" s="7">
        <v>249936879879</v>
      </c>
      <c r="L7" s="7">
        <v>250612035208.83002</v>
      </c>
      <c r="M7" s="7">
        <v>217888725393.97992</v>
      </c>
      <c r="N7" s="7">
        <v>282721362303</v>
      </c>
      <c r="O7" s="7">
        <v>271212685636.69998</v>
      </c>
      <c r="P7" s="7">
        <v>235229499515.30002</v>
      </c>
      <c r="Q7" s="7">
        <v>253933923727</v>
      </c>
      <c r="R7" s="7">
        <v>259495493522.16986</v>
      </c>
      <c r="S7" s="7">
        <v>226374775131.9599</v>
      </c>
      <c r="T7" s="7">
        <v>259975560390</v>
      </c>
      <c r="U7" s="7">
        <v>263215443263.94003</v>
      </c>
      <c r="V7" s="7">
        <v>230523660849.44022</v>
      </c>
      <c r="W7" s="7">
        <v>263205426425</v>
      </c>
      <c r="X7" s="7">
        <v>264040942288.38998</v>
      </c>
      <c r="Y7" s="7">
        <v>229984370870.37009</v>
      </c>
    </row>
    <row r="8" spans="1:25">
      <c r="A8" s="57">
        <v>5</v>
      </c>
      <c r="B8" s="7">
        <v>3656942488</v>
      </c>
      <c r="C8" s="7">
        <v>3949196752.0900002</v>
      </c>
      <c r="D8" s="7">
        <v>3552446041.3199997</v>
      </c>
      <c r="E8" s="7">
        <v>3767664803</v>
      </c>
      <c r="F8" s="7">
        <v>4133445387.650001</v>
      </c>
      <c r="G8" s="7">
        <v>3714777729.5100007</v>
      </c>
      <c r="H8" s="7">
        <v>3813373343</v>
      </c>
      <c r="I8" s="7">
        <v>4227700332.3400006</v>
      </c>
      <c r="J8" s="7">
        <v>3701402903.2900019</v>
      </c>
      <c r="K8" s="7">
        <v>4191793493</v>
      </c>
      <c r="L8" s="7">
        <v>10329828915.439997</v>
      </c>
      <c r="M8" s="7">
        <v>4466571999.1599998</v>
      </c>
      <c r="N8" s="7">
        <v>13154377386</v>
      </c>
      <c r="O8" s="7">
        <v>13800009431.480001</v>
      </c>
      <c r="P8" s="7">
        <v>13331447438.990009</v>
      </c>
      <c r="Q8" s="7">
        <v>13894501527</v>
      </c>
      <c r="R8" s="7">
        <v>14746201807.389994</v>
      </c>
      <c r="S8" s="7">
        <v>13590636313.589998</v>
      </c>
      <c r="T8" s="7">
        <v>14369249721</v>
      </c>
      <c r="U8" s="7">
        <v>15212091633.120003</v>
      </c>
      <c r="V8" s="7">
        <v>14511030547.75</v>
      </c>
      <c r="W8" s="7">
        <v>17133084227</v>
      </c>
      <c r="X8" s="7">
        <v>17901108334.590004</v>
      </c>
      <c r="Y8" s="7">
        <v>16399147240.26</v>
      </c>
    </row>
    <row r="9" spans="1:25">
      <c r="A9" s="57">
        <v>6</v>
      </c>
      <c r="B9" s="7">
        <v>4194923187</v>
      </c>
      <c r="C9" s="7">
        <v>4580486381.0099993</v>
      </c>
      <c r="D9" s="7">
        <v>3091364629.5999994</v>
      </c>
      <c r="E9" s="7">
        <v>4047474861</v>
      </c>
      <c r="F9" s="7">
        <v>5662469990.3599987</v>
      </c>
      <c r="G9" s="7">
        <v>4344337019.1099987</v>
      </c>
      <c r="H9" s="7">
        <v>5794238268</v>
      </c>
      <c r="I9" s="7">
        <v>5790141459.539999</v>
      </c>
      <c r="J9" s="7">
        <v>4758963731.0799999</v>
      </c>
      <c r="K9" s="7">
        <v>5816288371</v>
      </c>
      <c r="L9" s="7">
        <v>5520607826.1999998</v>
      </c>
      <c r="M9" s="7">
        <v>4461103728.1800041</v>
      </c>
      <c r="N9" s="7">
        <v>6545999636</v>
      </c>
      <c r="O9" s="7">
        <v>7670057869.3900003</v>
      </c>
      <c r="P9" s="7">
        <v>5865455248.3799982</v>
      </c>
      <c r="Q9" s="7">
        <v>6525980538</v>
      </c>
      <c r="R9" s="7">
        <v>6765024088.2299986</v>
      </c>
      <c r="S9" s="7">
        <v>5988574631.5799999</v>
      </c>
      <c r="T9" s="7">
        <v>6683853151</v>
      </c>
      <c r="U9" s="7">
        <v>6974917450.7899981</v>
      </c>
      <c r="V9" s="7">
        <v>6028478235.8499947</v>
      </c>
      <c r="W9" s="7">
        <v>8334032122</v>
      </c>
      <c r="X9" s="7">
        <v>8568287102.829998</v>
      </c>
      <c r="Y9" s="7">
        <v>7800754102.3400002</v>
      </c>
    </row>
    <row r="10" spans="1:25">
      <c r="A10" s="57">
        <v>7</v>
      </c>
      <c r="B10" s="7">
        <v>1492802121</v>
      </c>
      <c r="C10" s="7">
        <v>1696369418.7500002</v>
      </c>
      <c r="D10" s="7">
        <v>1572645179.7800004</v>
      </c>
      <c r="E10" s="7">
        <v>1438667024</v>
      </c>
      <c r="F10" s="7">
        <v>1629037819.5200009</v>
      </c>
      <c r="G10" s="7">
        <v>1541136650.1300011</v>
      </c>
      <c r="H10" s="7">
        <v>1565907618</v>
      </c>
      <c r="I10" s="7">
        <v>1702704309.3599997</v>
      </c>
      <c r="J10" s="7">
        <v>1511386899.1899998</v>
      </c>
      <c r="K10" s="7">
        <v>1620842640</v>
      </c>
      <c r="L10" s="7">
        <v>1755023856.6499999</v>
      </c>
      <c r="M10" s="7">
        <v>1593297570.7699997</v>
      </c>
      <c r="N10" s="7">
        <v>1510566386</v>
      </c>
      <c r="O10" s="7">
        <v>1859659425.3</v>
      </c>
      <c r="P10" s="7">
        <v>1704655229.29</v>
      </c>
      <c r="Q10" s="7">
        <v>1393946909</v>
      </c>
      <c r="R10" s="7">
        <v>1474888845.8000007</v>
      </c>
      <c r="S10" s="7">
        <v>1418286046.9700007</v>
      </c>
      <c r="T10" s="7">
        <v>1600848868</v>
      </c>
      <c r="U10" s="7">
        <v>1670159966.2000003</v>
      </c>
      <c r="V10" s="7">
        <v>1595268939.1400003</v>
      </c>
      <c r="W10" s="7">
        <v>1442398404</v>
      </c>
      <c r="X10" s="7">
        <v>1617890070.4700005</v>
      </c>
      <c r="Y10" s="7">
        <v>1563548469.8800001</v>
      </c>
    </row>
    <row r="11" spans="1:25">
      <c r="A11" s="57">
        <v>8</v>
      </c>
      <c r="B11" s="7">
        <v>18300000000</v>
      </c>
      <c r="C11" s="7">
        <v>16788793906.649998</v>
      </c>
      <c r="D11" s="7">
        <v>16788793906.649998</v>
      </c>
      <c r="E11" s="7">
        <v>18200000000</v>
      </c>
      <c r="F11" s="7">
        <v>16491918738.459999</v>
      </c>
      <c r="G11" s="7">
        <v>16491918738.459999</v>
      </c>
      <c r="H11" s="7">
        <v>18600000000</v>
      </c>
      <c r="I11" s="7">
        <v>17621809368.720001</v>
      </c>
      <c r="J11" s="7">
        <v>17621809368.720001</v>
      </c>
      <c r="K11" s="7">
        <v>18000000000</v>
      </c>
      <c r="L11" s="7">
        <v>17658801401.98</v>
      </c>
      <c r="M11" s="7">
        <v>17658801401.98</v>
      </c>
      <c r="N11" s="7">
        <v>18900000000</v>
      </c>
      <c r="O11" s="7">
        <v>16784945745.990002</v>
      </c>
      <c r="P11" s="7">
        <v>16784945745.990002</v>
      </c>
      <c r="Q11" s="7">
        <v>19200000000</v>
      </c>
      <c r="R11" s="7">
        <v>16129535551.399998</v>
      </c>
      <c r="S11" s="7">
        <v>16129535551.399998</v>
      </c>
      <c r="T11" s="7">
        <v>17800000000</v>
      </c>
      <c r="U11" s="7">
        <v>15250409367.620001</v>
      </c>
      <c r="V11" s="7">
        <v>15250409367.620001</v>
      </c>
      <c r="W11" s="7">
        <v>17850000000</v>
      </c>
      <c r="X11" s="7">
        <v>16242893294.77</v>
      </c>
      <c r="Y11" s="7">
        <v>16242893294.77</v>
      </c>
    </row>
    <row r="12" spans="1:25">
      <c r="A12" s="57">
        <v>11</v>
      </c>
      <c r="B12" s="7">
        <v>909874274</v>
      </c>
      <c r="C12" s="7">
        <v>185869274</v>
      </c>
      <c r="D12" s="7">
        <v>185869274</v>
      </c>
      <c r="E12" s="7">
        <v>1074305000</v>
      </c>
      <c r="F12" s="7">
        <v>298680848.74000001</v>
      </c>
      <c r="G12" s="7">
        <v>298680848.74000001</v>
      </c>
      <c r="H12" s="7">
        <v>1024005000</v>
      </c>
      <c r="I12" s="7">
        <v>300000000</v>
      </c>
      <c r="J12" s="7">
        <v>300000000</v>
      </c>
      <c r="K12" s="7">
        <v>1053781000</v>
      </c>
      <c r="L12" s="7">
        <v>356834790</v>
      </c>
      <c r="M12" s="7">
        <v>356834790</v>
      </c>
      <c r="N12" s="7">
        <v>923000000</v>
      </c>
      <c r="O12" s="7">
        <v>365842141</v>
      </c>
      <c r="P12" s="7">
        <v>365842141</v>
      </c>
      <c r="Q12" s="7">
        <v>976000000</v>
      </c>
      <c r="R12" s="7">
        <v>380405007</v>
      </c>
      <c r="S12" s="7">
        <v>380405007</v>
      </c>
      <c r="T12" s="7">
        <v>1021000000</v>
      </c>
      <c r="U12" s="7">
        <v>387393351</v>
      </c>
      <c r="V12" s="7">
        <v>387393351</v>
      </c>
      <c r="W12" s="7">
        <v>1105005000</v>
      </c>
      <c r="X12" s="7">
        <v>381000000</v>
      </c>
      <c r="Y12" s="7">
        <v>381000000</v>
      </c>
    </row>
    <row r="13" spans="1:25">
      <c r="A13" s="57">
        <v>12</v>
      </c>
      <c r="B13" s="7">
        <v>7838344684</v>
      </c>
      <c r="C13" s="7">
        <v>815165847.96000004</v>
      </c>
      <c r="D13" s="7">
        <v>320660638.23999983</v>
      </c>
      <c r="E13" s="7">
        <v>7598710175</v>
      </c>
      <c r="F13" s="7">
        <v>1244832095.1999989</v>
      </c>
      <c r="G13" s="7">
        <v>457557179.54999971</v>
      </c>
      <c r="H13" s="7">
        <v>5464972314</v>
      </c>
      <c r="I13" s="7">
        <v>1253371829.3300009</v>
      </c>
      <c r="J13" s="7">
        <v>441128735.57000017</v>
      </c>
      <c r="K13" s="7">
        <v>5057497383</v>
      </c>
      <c r="L13" s="7">
        <v>1225297555.1399994</v>
      </c>
      <c r="M13" s="7">
        <v>421563568.19999987</v>
      </c>
      <c r="N13" s="7">
        <v>6680028491</v>
      </c>
      <c r="O13" s="7">
        <v>1464464380.6199996</v>
      </c>
      <c r="P13" s="7">
        <v>572408869.99999976</v>
      </c>
      <c r="Q13" s="7">
        <v>7352251090</v>
      </c>
      <c r="R13" s="7">
        <v>2492498318.6499982</v>
      </c>
      <c r="S13" s="7">
        <v>521139873.85000002</v>
      </c>
      <c r="T13" s="7">
        <v>8403598447</v>
      </c>
      <c r="U13" s="7">
        <v>1772413930.1099997</v>
      </c>
      <c r="V13" s="7">
        <v>512552619.67999995</v>
      </c>
      <c r="W13" s="7">
        <v>7141689878</v>
      </c>
      <c r="X13" s="7">
        <v>1500398869.0799994</v>
      </c>
      <c r="Y13" s="7">
        <v>467124715.82999992</v>
      </c>
    </row>
    <row r="14" spans="1:25">
      <c r="A14" s="79" t="s">
        <v>66</v>
      </c>
      <c r="B14" s="103">
        <v>41931355573</v>
      </c>
      <c r="C14" s="103">
        <v>43112512916.409988</v>
      </c>
      <c r="D14" s="103">
        <v>25212380613.439976</v>
      </c>
      <c r="E14" s="103">
        <v>36188336092</v>
      </c>
      <c r="F14" s="103">
        <v>37698066873.919998</v>
      </c>
      <c r="G14" s="103">
        <v>24962339262.449989</v>
      </c>
      <c r="H14" s="103">
        <v>41387361123</v>
      </c>
      <c r="I14" s="103">
        <v>44211229071.380005</v>
      </c>
      <c r="J14" s="103">
        <v>25965598411.599998</v>
      </c>
      <c r="K14" s="103">
        <v>39088425763</v>
      </c>
      <c r="L14" s="103">
        <v>39901677244.560013</v>
      </c>
      <c r="M14" s="103">
        <v>23806578691.520004</v>
      </c>
      <c r="N14" s="103">
        <v>39451703138</v>
      </c>
      <c r="O14" s="103">
        <v>39810075318.12001</v>
      </c>
      <c r="P14" s="103">
        <v>25431139239.549992</v>
      </c>
      <c r="Q14" s="103">
        <v>38700867775</v>
      </c>
      <c r="R14" s="103">
        <v>40480339099.360008</v>
      </c>
      <c r="S14" s="103">
        <v>22976676527.75</v>
      </c>
      <c r="T14" s="103">
        <v>38496045288</v>
      </c>
      <c r="U14" s="103">
        <v>39627756381.190018</v>
      </c>
      <c r="V14" s="103">
        <v>22729767388.019997</v>
      </c>
      <c r="W14" s="103">
        <v>45859387227</v>
      </c>
      <c r="X14" s="103">
        <v>46290999356.419998</v>
      </c>
      <c r="Y14" s="103">
        <v>23961856812.09</v>
      </c>
    </row>
    <row r="15" spans="1:25">
      <c r="A15" s="57">
        <v>21</v>
      </c>
      <c r="B15" s="7">
        <v>4876955607</v>
      </c>
      <c r="C15" s="7">
        <v>5694028933.7599974</v>
      </c>
      <c r="D15" s="7">
        <v>2453289096.4000006</v>
      </c>
      <c r="E15" s="7">
        <v>3699622422</v>
      </c>
      <c r="F15" s="7">
        <v>5034170427.6699982</v>
      </c>
      <c r="G15" s="7">
        <v>2636007867.1799979</v>
      </c>
      <c r="H15" s="7">
        <v>5266569593</v>
      </c>
      <c r="I15" s="7">
        <v>6541027548.2800007</v>
      </c>
      <c r="J15" s="7">
        <v>3180458926.5500011</v>
      </c>
      <c r="K15" s="7">
        <v>5113212487</v>
      </c>
      <c r="L15" s="7">
        <v>5526547727.4699984</v>
      </c>
      <c r="M15" s="7">
        <v>2699822885.2299986</v>
      </c>
      <c r="N15" s="7">
        <v>3985979906</v>
      </c>
      <c r="O15" s="7">
        <v>5416740005.9300003</v>
      </c>
      <c r="P15" s="7">
        <v>2638429078.0400038</v>
      </c>
      <c r="Q15" s="7">
        <v>3848729519</v>
      </c>
      <c r="R15" s="7">
        <v>4915987187.5100012</v>
      </c>
      <c r="S15" s="7">
        <v>2229284642.2799997</v>
      </c>
      <c r="T15" s="7">
        <v>5889133911</v>
      </c>
      <c r="U15" s="7">
        <v>4924372090.9800024</v>
      </c>
      <c r="V15" s="7">
        <v>2254749987.2299995</v>
      </c>
      <c r="W15" s="7">
        <v>5088511778</v>
      </c>
      <c r="X15" s="7">
        <v>5955598400.4999981</v>
      </c>
      <c r="Y15" s="7">
        <v>2679400563.1100011</v>
      </c>
    </row>
    <row r="16" spans="1:25">
      <c r="A16" s="57">
        <v>22</v>
      </c>
      <c r="B16" s="7">
        <v>13750555021</v>
      </c>
      <c r="C16" s="7">
        <v>16216650240.729992</v>
      </c>
      <c r="D16" s="7">
        <v>11900752124.36998</v>
      </c>
      <c r="E16" s="7">
        <v>13971592487</v>
      </c>
      <c r="F16" s="7">
        <v>16319738628.139997</v>
      </c>
      <c r="G16" s="7">
        <v>12488480457.579996</v>
      </c>
      <c r="H16" s="7">
        <v>10830987790</v>
      </c>
      <c r="I16" s="7">
        <v>13861626158.259993</v>
      </c>
      <c r="J16" s="7">
        <v>11396946657.190001</v>
      </c>
      <c r="K16" s="7">
        <v>12110549913</v>
      </c>
      <c r="L16" s="7">
        <v>13517144267.680002</v>
      </c>
      <c r="M16" s="7">
        <v>10004405898.420008</v>
      </c>
      <c r="N16" s="7">
        <v>20999422035</v>
      </c>
      <c r="O16" s="7">
        <v>20749913664.570007</v>
      </c>
      <c r="P16" s="7">
        <v>13604041125.349993</v>
      </c>
      <c r="Q16" s="7">
        <v>16873360118</v>
      </c>
      <c r="R16" s="7">
        <v>17404773000.159992</v>
      </c>
      <c r="S16" s="7">
        <v>10235557356.899998</v>
      </c>
      <c r="T16" s="7">
        <v>17513113240</v>
      </c>
      <c r="U16" s="7">
        <v>20198131801.150013</v>
      </c>
      <c r="V16" s="7">
        <v>10144458427.810007</v>
      </c>
      <c r="W16" s="7">
        <v>21531407570</v>
      </c>
      <c r="X16" s="7">
        <v>22781056462.179996</v>
      </c>
      <c r="Y16" s="7">
        <v>10020425575.509996</v>
      </c>
    </row>
    <row r="17" spans="1:25">
      <c r="A17" s="57">
        <v>23</v>
      </c>
      <c r="B17" s="7">
        <v>8249898208</v>
      </c>
      <c r="C17" s="7">
        <v>8061962656.8499956</v>
      </c>
      <c r="D17" s="7">
        <v>5764109760.9699936</v>
      </c>
      <c r="E17" s="7">
        <v>8265691401</v>
      </c>
      <c r="F17" s="7">
        <v>9004204904.7400017</v>
      </c>
      <c r="G17" s="7">
        <v>5701298826.6399937</v>
      </c>
      <c r="H17" s="7">
        <v>10573519205</v>
      </c>
      <c r="I17" s="7">
        <v>11147548156.070004</v>
      </c>
      <c r="J17" s="7">
        <v>6983227369.7599993</v>
      </c>
      <c r="K17" s="7">
        <v>10203540308</v>
      </c>
      <c r="L17" s="7">
        <v>10344426808.490005</v>
      </c>
      <c r="M17" s="7">
        <v>6419692790.0699959</v>
      </c>
      <c r="N17" s="7">
        <v>9085944744</v>
      </c>
      <c r="O17" s="7">
        <v>9365371274.6900043</v>
      </c>
      <c r="P17" s="7">
        <v>6555484498.6499996</v>
      </c>
      <c r="Q17" s="7">
        <v>9788453462</v>
      </c>
      <c r="R17" s="7">
        <v>12095209577.330002</v>
      </c>
      <c r="S17" s="7">
        <v>8264507239.0800018</v>
      </c>
      <c r="T17" s="7">
        <v>9381602749</v>
      </c>
      <c r="U17" s="7">
        <v>10874739834.330006</v>
      </c>
      <c r="V17" s="7">
        <v>8529295183.6899929</v>
      </c>
      <c r="W17" s="7">
        <v>12860700251</v>
      </c>
      <c r="X17" s="7">
        <v>13781463217.810009</v>
      </c>
      <c r="Y17" s="7">
        <v>9572066036.2700024</v>
      </c>
    </row>
    <row r="18" spans="1:25">
      <c r="A18" s="57">
        <v>24</v>
      </c>
      <c r="B18" s="7">
        <v>36479551</v>
      </c>
      <c r="C18" s="7">
        <v>53727537.32</v>
      </c>
      <c r="D18" s="7">
        <v>42777592.829999998</v>
      </c>
      <c r="E18" s="7">
        <v>80073420</v>
      </c>
      <c r="F18" s="7">
        <v>118965288.22999999</v>
      </c>
      <c r="G18" s="7">
        <v>109254172.56</v>
      </c>
      <c r="H18" s="7">
        <v>53501107</v>
      </c>
      <c r="I18" s="7">
        <v>53740683.43</v>
      </c>
      <c r="J18" s="7">
        <v>45491244.75</v>
      </c>
      <c r="K18" s="7">
        <v>264613614</v>
      </c>
      <c r="L18" s="7">
        <v>252356839.63999996</v>
      </c>
      <c r="M18" s="7">
        <v>245997468.58999991</v>
      </c>
      <c r="N18" s="7">
        <v>232747284</v>
      </c>
      <c r="O18" s="7">
        <v>240055461.11000001</v>
      </c>
      <c r="P18" s="7">
        <v>234205744.66000006</v>
      </c>
      <c r="Q18" s="7">
        <v>162799566</v>
      </c>
      <c r="R18" s="7">
        <v>164865421.69</v>
      </c>
      <c r="S18" s="7">
        <v>162112525.31999999</v>
      </c>
      <c r="T18" s="7">
        <v>103520462</v>
      </c>
      <c r="U18" s="7">
        <v>103592560.74999999</v>
      </c>
      <c r="V18" s="7">
        <v>95729759.319999978</v>
      </c>
      <c r="W18" s="7">
        <v>84000548</v>
      </c>
      <c r="X18" s="7">
        <v>79244811.710000008</v>
      </c>
      <c r="Y18" s="7">
        <v>76100131.879999995</v>
      </c>
    </row>
    <row r="19" spans="1:25">
      <c r="A19" s="57">
        <v>25</v>
      </c>
      <c r="B19" s="7">
        <v>631118821</v>
      </c>
      <c r="C19" s="7">
        <v>869190679.47000003</v>
      </c>
      <c r="D19" s="7">
        <v>627927020.06999993</v>
      </c>
      <c r="E19" s="7">
        <v>660746821</v>
      </c>
      <c r="F19" s="7">
        <v>955066631.91999996</v>
      </c>
      <c r="G19" s="7">
        <v>712587554.06999993</v>
      </c>
      <c r="H19" s="7">
        <v>395559177</v>
      </c>
      <c r="I19" s="7">
        <v>769104086.60000002</v>
      </c>
      <c r="J19" s="7">
        <v>757003363.00999999</v>
      </c>
      <c r="K19" s="7">
        <v>275669666</v>
      </c>
      <c r="L19" s="7">
        <v>641050432.76999998</v>
      </c>
      <c r="M19" s="7">
        <v>625923559.86000001</v>
      </c>
      <c r="N19" s="7">
        <v>299083391</v>
      </c>
      <c r="O19" s="7">
        <v>663781406.93000007</v>
      </c>
      <c r="P19" s="7">
        <v>302092170.15999997</v>
      </c>
      <c r="Q19" s="7">
        <v>488512046</v>
      </c>
      <c r="R19" s="7">
        <v>442394057.12</v>
      </c>
      <c r="S19" s="7">
        <v>268882448.06</v>
      </c>
      <c r="T19" s="7">
        <v>467980162</v>
      </c>
      <c r="U19" s="7">
        <v>560412495.52999997</v>
      </c>
      <c r="V19" s="7">
        <v>327013753.36999995</v>
      </c>
      <c r="W19" s="7">
        <v>484705162</v>
      </c>
      <c r="X19" s="7">
        <v>535995717.94999999</v>
      </c>
      <c r="Y19" s="7">
        <v>315134385.68000001</v>
      </c>
    </row>
    <row r="20" spans="1:25">
      <c r="A20" s="57">
        <v>26</v>
      </c>
      <c r="B20" s="7">
        <v>14386348365</v>
      </c>
      <c r="C20" s="7">
        <v>12216952868.280001</v>
      </c>
      <c r="D20" s="7">
        <v>4423525018.8000002</v>
      </c>
      <c r="E20" s="7">
        <v>9510609541</v>
      </c>
      <c r="F20" s="7">
        <v>6265920993.2199974</v>
      </c>
      <c r="G20" s="7">
        <v>3314710384.420001</v>
      </c>
      <c r="H20" s="7">
        <v>14267224251</v>
      </c>
      <c r="I20" s="7">
        <v>11838182438.740005</v>
      </c>
      <c r="J20" s="7">
        <v>3602470850.3399997</v>
      </c>
      <c r="K20" s="7">
        <v>11120839775</v>
      </c>
      <c r="L20" s="7">
        <v>9620151168.5100021</v>
      </c>
      <c r="M20" s="7">
        <v>3810736089.3500004</v>
      </c>
      <c r="N20" s="7">
        <v>4848525778</v>
      </c>
      <c r="O20" s="7">
        <v>3374213504.8899994</v>
      </c>
      <c r="P20" s="7">
        <v>2096886622.6899993</v>
      </c>
      <c r="Q20" s="7">
        <v>7539013064</v>
      </c>
      <c r="R20" s="7">
        <v>5457109855.5500002</v>
      </c>
      <c r="S20" s="7">
        <v>1816332316.1100001</v>
      </c>
      <c r="T20" s="7">
        <v>5140694764</v>
      </c>
      <c r="U20" s="7">
        <v>2966507598.4500003</v>
      </c>
      <c r="V20" s="7">
        <v>1378520276.5999999</v>
      </c>
      <c r="W20" s="7">
        <v>5810061918</v>
      </c>
      <c r="X20" s="7">
        <v>3157640746.27</v>
      </c>
      <c r="Y20" s="7">
        <v>1298730119.6399999</v>
      </c>
    </row>
    <row r="21" spans="1:25">
      <c r="A21" t="s">
        <v>905</v>
      </c>
      <c r="B21" s="7">
        <f>B3+B14</f>
        <v>397427847061</v>
      </c>
      <c r="C21" s="7">
        <f t="shared" ref="C21:Y21" si="0">C3+C14</f>
        <v>396527412275.47003</v>
      </c>
      <c r="D21" s="7">
        <f t="shared" si="0"/>
        <v>348446829288.73004</v>
      </c>
      <c r="E21" s="7">
        <f t="shared" si="0"/>
        <v>401973999070</v>
      </c>
      <c r="F21" s="7">
        <f t="shared" si="0"/>
        <v>403001705627.03009</v>
      </c>
      <c r="G21" s="7">
        <f t="shared" si="0"/>
        <v>363135496022.93994</v>
      </c>
      <c r="H21" s="7">
        <f t="shared" si="0"/>
        <v>415530773929</v>
      </c>
      <c r="I21" s="7">
        <f t="shared" si="0"/>
        <v>422694973233.4201</v>
      </c>
      <c r="J21" s="7">
        <f t="shared" si="0"/>
        <v>370887607871.59991</v>
      </c>
      <c r="K21" s="7">
        <f t="shared" si="0"/>
        <v>425843279266</v>
      </c>
      <c r="L21" s="7">
        <f t="shared" si="0"/>
        <v>430841022521.97992</v>
      </c>
      <c r="M21" s="7">
        <f t="shared" si="0"/>
        <v>369689817328.55988</v>
      </c>
      <c r="N21" s="7">
        <f t="shared" si="0"/>
        <v>471624568278</v>
      </c>
      <c r="O21" s="7">
        <f t="shared" si="0"/>
        <v>457517016923.60999</v>
      </c>
      <c r="P21" s="7">
        <f t="shared" si="0"/>
        <v>399288869710.89001</v>
      </c>
      <c r="Q21" s="7">
        <f t="shared" si="0"/>
        <v>447108267662</v>
      </c>
      <c r="R21" s="7">
        <f t="shared" si="0"/>
        <v>449874262671.26996</v>
      </c>
      <c r="S21" s="7">
        <f t="shared" si="0"/>
        <v>390695145143.89008</v>
      </c>
      <c r="T21" s="7">
        <f t="shared" si="0"/>
        <v>455044926098</v>
      </c>
      <c r="U21" s="7">
        <f t="shared" si="0"/>
        <v>453792330664.25989</v>
      </c>
      <c r="V21" s="7">
        <f t="shared" si="0"/>
        <v>395827567287.82007</v>
      </c>
      <c r="W21" s="7">
        <f t="shared" si="0"/>
        <v>471339373352</v>
      </c>
      <c r="X21" s="7">
        <f t="shared" si="0"/>
        <v>470247162344.57025</v>
      </c>
      <c r="Y21" s="7">
        <f t="shared" si="0"/>
        <v>406165400546.63031</v>
      </c>
    </row>
    <row r="22" spans="1:25">
      <c r="B22" s="57">
        <v>2011</v>
      </c>
      <c r="C22" s="57">
        <v>2012</v>
      </c>
      <c r="D22" s="57">
        <v>2013</v>
      </c>
      <c r="E22" s="57">
        <v>2014</v>
      </c>
      <c r="F22" s="57">
        <v>2015</v>
      </c>
      <c r="G22" s="57">
        <v>2016</v>
      </c>
      <c r="H22" s="57">
        <v>2017</v>
      </c>
      <c r="I22" s="57">
        <v>2018</v>
      </c>
    </row>
    <row r="23" spans="1:25">
      <c r="A23" s="57" t="s">
        <v>906</v>
      </c>
      <c r="B23" s="35">
        <f>B3/B21*100</f>
        <v>89.449316175732378</v>
      </c>
      <c r="C23" s="35">
        <f>E3/E21*100</f>
        <v>90.997344063117339</v>
      </c>
      <c r="D23" s="35">
        <f>H3/H21*100</f>
        <v>90.039880625045683</v>
      </c>
      <c r="E23" s="35">
        <f>K3/K21*100</f>
        <v>90.820936324186135</v>
      </c>
      <c r="F23" s="35">
        <f>N3/N21*100</f>
        <v>91.634934693490109</v>
      </c>
      <c r="G23" s="35">
        <f>Q3/Q21*100</f>
        <v>91.344184267185895</v>
      </c>
      <c r="H23" s="35">
        <f>T3/T21*100</f>
        <v>91.540166018748366</v>
      </c>
      <c r="I23" s="35">
        <f>W3/W21*100</f>
        <v>90.270410277659565</v>
      </c>
    </row>
    <row r="24" spans="1:25">
      <c r="A24" s="57" t="s">
        <v>907</v>
      </c>
      <c r="B24" s="35">
        <f>C3/C21*100</f>
        <v>89.127482342517226</v>
      </c>
      <c r="C24" s="35">
        <f>F3/F21*100</f>
        <v>90.64568056473469</v>
      </c>
      <c r="D24" s="35">
        <f>I3/I21*100</f>
        <v>89.54063050876033</v>
      </c>
      <c r="E24" s="35">
        <f>L3/L21*100</f>
        <v>90.738654130242594</v>
      </c>
      <c r="F24" s="35">
        <f>O3/O21*100</f>
        <v>91.298667842825409</v>
      </c>
      <c r="G24" s="35">
        <f>R3/R21*100</f>
        <v>91.001854860734809</v>
      </c>
      <c r="H24" s="35">
        <f>U3/U21*100</f>
        <v>91.267424832151079</v>
      </c>
      <c r="I24" s="35">
        <f>X3/X21*100</f>
        <v>90.156027922503327</v>
      </c>
    </row>
    <row r="25" spans="1:25">
      <c r="A25" s="57" t="s">
        <v>908</v>
      </c>
      <c r="B25" s="35">
        <f>100-B23</f>
        <v>10.550683824267622</v>
      </c>
      <c r="C25" s="35">
        <f t="shared" ref="C25:I25" si="1">100-C23</f>
        <v>9.0026559368826611</v>
      </c>
      <c r="D25" s="35">
        <f t="shared" si="1"/>
        <v>9.9601193749543171</v>
      </c>
      <c r="E25" s="35">
        <f t="shared" si="1"/>
        <v>9.1790636758138646</v>
      </c>
      <c r="F25" s="35">
        <f t="shared" si="1"/>
        <v>8.3650653065098908</v>
      </c>
      <c r="G25" s="35">
        <f t="shared" si="1"/>
        <v>8.655815732814105</v>
      </c>
      <c r="H25" s="35">
        <f t="shared" si="1"/>
        <v>8.4598339812516343</v>
      </c>
      <c r="I25" s="35">
        <f t="shared" si="1"/>
        <v>9.7295897223404353</v>
      </c>
    </row>
    <row r="26" spans="1:25">
      <c r="A26" s="57" t="s">
        <v>909</v>
      </c>
      <c r="B26" s="35">
        <f>100-B24</f>
        <v>10.872517657482774</v>
      </c>
      <c r="C26" s="35">
        <f t="shared" ref="C26:I26" si="2">100-C24</f>
        <v>9.3543194352653103</v>
      </c>
      <c r="D26" s="35">
        <f t="shared" si="2"/>
        <v>10.45936949123967</v>
      </c>
      <c r="E26" s="35">
        <f t="shared" si="2"/>
        <v>9.261345869757406</v>
      </c>
      <c r="F26" s="35">
        <f t="shared" si="2"/>
        <v>8.7013321571745905</v>
      </c>
      <c r="G26" s="35">
        <f t="shared" si="2"/>
        <v>8.9981451392651906</v>
      </c>
      <c r="H26" s="35">
        <f t="shared" si="2"/>
        <v>8.7325751678489212</v>
      </c>
      <c r="I26" s="35">
        <f t="shared" si="2"/>
        <v>9.843972077496673</v>
      </c>
    </row>
  </sheetData>
  <mergeCells count="8">
    <mergeCell ref="T1:V1"/>
    <mergeCell ref="W1:Y1"/>
    <mergeCell ref="B1:D1"/>
    <mergeCell ref="E1:G1"/>
    <mergeCell ref="H1:J1"/>
    <mergeCell ref="K1:M1"/>
    <mergeCell ref="N1:P1"/>
    <mergeCell ref="Q1:S1"/>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12"/>
  <sheetViews>
    <sheetView workbookViewId="0">
      <selection activeCell="L21" sqref="L21"/>
    </sheetView>
  </sheetViews>
  <sheetFormatPr defaultRowHeight="15"/>
  <cols>
    <col min="2" max="3" width="15.7109375" customWidth="1"/>
    <col min="4" max="4" width="11.42578125" bestFit="1" customWidth="1"/>
  </cols>
  <sheetData>
    <row r="1" spans="1:4" ht="45">
      <c r="B1" s="111" t="s">
        <v>913</v>
      </c>
      <c r="C1" s="111" t="s">
        <v>913</v>
      </c>
    </row>
    <row r="2" spans="1:4">
      <c r="A2" s="25">
        <v>2011</v>
      </c>
      <c r="B2" s="112">
        <v>2684787307.2199998</v>
      </c>
      <c r="C2" s="112">
        <f>B2/1000000</f>
        <v>2684.78730722</v>
      </c>
    </row>
    <row r="3" spans="1:4">
      <c r="A3" s="25">
        <v>2012</v>
      </c>
      <c r="B3" s="112">
        <v>3000000000</v>
      </c>
      <c r="C3" s="112">
        <f t="shared" ref="C3:C12" si="0">B3/1000000</f>
        <v>3000</v>
      </c>
      <c r="D3" t="s">
        <v>914</v>
      </c>
    </row>
    <row r="4" spans="1:4">
      <c r="A4" s="25">
        <v>2013</v>
      </c>
      <c r="B4" s="112">
        <v>5550000000</v>
      </c>
      <c r="C4" s="112">
        <f t="shared" si="0"/>
        <v>5550</v>
      </c>
      <c r="D4" t="s">
        <v>914</v>
      </c>
    </row>
    <row r="5" spans="1:4">
      <c r="A5" s="25">
        <v>2014</v>
      </c>
      <c r="B5" s="112">
        <v>2919431533.4099998</v>
      </c>
      <c r="C5" s="112">
        <f t="shared" si="0"/>
        <v>2919.4315334099997</v>
      </c>
    </row>
    <row r="6" spans="1:4">
      <c r="A6" s="25">
        <v>2015</v>
      </c>
      <c r="B6" s="112">
        <v>1181155621.9300001</v>
      </c>
      <c r="C6" s="112">
        <f t="shared" si="0"/>
        <v>1181.1556219300001</v>
      </c>
    </row>
    <row r="7" spans="1:4">
      <c r="A7" s="25">
        <v>2016</v>
      </c>
      <c r="B7" s="112">
        <v>1292429211.72</v>
      </c>
      <c r="C7" s="112">
        <f t="shared" si="0"/>
        <v>1292.42921172</v>
      </c>
    </row>
    <row r="8" spans="1:4">
      <c r="A8" s="25">
        <v>2017</v>
      </c>
      <c r="B8" s="112">
        <v>2194787573.9899998</v>
      </c>
      <c r="C8" s="112">
        <f t="shared" si="0"/>
        <v>2194.7875739899996</v>
      </c>
    </row>
    <row r="9" spans="1:4">
      <c r="A9" s="113">
        <v>2018</v>
      </c>
      <c r="B9" s="112">
        <v>2593732649.4099998</v>
      </c>
      <c r="C9" s="112">
        <f t="shared" si="0"/>
        <v>2593.7326494099998</v>
      </c>
    </row>
    <row r="10" spans="1:4">
      <c r="A10" s="114">
        <v>2019</v>
      </c>
      <c r="B10" s="115">
        <v>5400000000</v>
      </c>
      <c r="C10" s="115">
        <f t="shared" si="0"/>
        <v>5400</v>
      </c>
      <c r="D10" t="s">
        <v>915</v>
      </c>
    </row>
    <row r="11" spans="1:4">
      <c r="A11" s="114">
        <v>2020</v>
      </c>
      <c r="B11" s="115">
        <v>5600000000</v>
      </c>
      <c r="C11" s="115">
        <f t="shared" si="0"/>
        <v>5600</v>
      </c>
      <c r="D11" t="s">
        <v>915</v>
      </c>
    </row>
    <row r="12" spans="1:4">
      <c r="A12" s="114">
        <v>2021</v>
      </c>
      <c r="B12" s="115">
        <v>6000000000</v>
      </c>
      <c r="C12" s="115">
        <f t="shared" si="0"/>
        <v>6000</v>
      </c>
      <c r="D12" t="s">
        <v>915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K11"/>
  <sheetViews>
    <sheetView showGridLines="0" workbookViewId="0">
      <selection activeCell="L12" sqref="L12"/>
    </sheetView>
  </sheetViews>
  <sheetFormatPr defaultRowHeight="15"/>
  <cols>
    <col min="1" max="1" width="6.42578125" customWidth="1"/>
    <col min="2" max="2" width="15" customWidth="1"/>
    <col min="3" max="3" width="16" bestFit="1" customWidth="1"/>
    <col min="4" max="5" width="15.28515625" bestFit="1" customWidth="1"/>
    <col min="6" max="6" width="15" bestFit="1" customWidth="1"/>
    <col min="7" max="8" width="15.28515625" bestFit="1" customWidth="1"/>
    <col min="9" max="9" width="12" customWidth="1"/>
    <col min="10" max="11" width="13.85546875" customWidth="1"/>
  </cols>
  <sheetData>
    <row r="1" spans="1:11" ht="30">
      <c r="A1" s="120" t="s">
        <v>38</v>
      </c>
      <c r="B1" s="88" t="s">
        <v>801</v>
      </c>
      <c r="C1" s="88" t="s">
        <v>916</v>
      </c>
      <c r="D1" s="88" t="s">
        <v>61</v>
      </c>
      <c r="E1" s="88" t="s">
        <v>917</v>
      </c>
      <c r="F1" s="88" t="s">
        <v>918</v>
      </c>
      <c r="G1" s="88" t="s">
        <v>919</v>
      </c>
      <c r="H1" s="88" t="s">
        <v>920</v>
      </c>
      <c r="I1" s="123" t="s">
        <v>926</v>
      </c>
      <c r="J1" s="123" t="s">
        <v>924</v>
      </c>
      <c r="K1" s="123" t="s">
        <v>925</v>
      </c>
    </row>
    <row r="2" spans="1:11">
      <c r="A2" s="120"/>
      <c r="B2" s="87" t="s">
        <v>812</v>
      </c>
      <c r="C2" s="86" t="s">
        <v>813</v>
      </c>
      <c r="D2" s="86" t="s">
        <v>817</v>
      </c>
      <c r="E2" s="86" t="s">
        <v>814</v>
      </c>
      <c r="F2" s="86" t="s">
        <v>815</v>
      </c>
      <c r="G2" s="86" t="s">
        <v>816</v>
      </c>
      <c r="H2" s="86" t="s">
        <v>818</v>
      </c>
      <c r="I2" s="123"/>
      <c r="J2" s="123"/>
      <c r="K2" s="123"/>
    </row>
    <row r="3" spans="1:11">
      <c r="A3" s="110">
        <v>2011</v>
      </c>
      <c r="B3" s="89">
        <f>ciclo_annuale_E!D3-ciclo_annuale_U!D3</f>
        <v>121513590768.99974</v>
      </c>
      <c r="C3" s="89">
        <f>ciclo_annuale_E!E3-ciclo_annuale_U!E3</f>
        <v>-66970730178.870064</v>
      </c>
      <c r="D3" s="89">
        <f>ciclo_annuale_E!F3-ciclo_annuale_U!F3</f>
        <v>54542860590.129929</v>
      </c>
      <c r="E3" s="89">
        <f>ciclo_annuale_E!G3-ciclo_annuale_U!G3</f>
        <v>43207350156.11084</v>
      </c>
      <c r="F3" s="89">
        <f>ciclo_annuale_E!I3-ciclo_annuale_U!I3</f>
        <v>-29001938950.760227</v>
      </c>
      <c r="G3" s="89">
        <f>ciclo_annuale_E!J3-ciclo_annuale_U!J3</f>
        <v>4694231153.2427979</v>
      </c>
      <c r="H3" s="89">
        <f>ciclo_annuale_E!K3-ciclo_annuale_U!K3</f>
        <v>-24307707797.5177</v>
      </c>
      <c r="I3" s="118">
        <f>H3/(E3+D3)*100</f>
        <v>-24.867166640305697</v>
      </c>
      <c r="J3" s="118">
        <f>G3/E3*100</f>
        <v>10.864427316839031</v>
      </c>
      <c r="K3" s="118">
        <f>F3/D3*100</f>
        <v>-53.172750084927557</v>
      </c>
    </row>
    <row r="4" spans="1:11">
      <c r="A4" s="110">
        <v>2012</v>
      </c>
      <c r="B4" s="89">
        <f>ciclo_annuale_E!D4-ciclo_annuale_U!D4</f>
        <v>122057918543.7601</v>
      </c>
      <c r="C4" s="89">
        <f>ciclo_annuale_E!E4-ciclo_annuale_U!E4</f>
        <v>-21961641191.429996</v>
      </c>
      <c r="D4" s="89">
        <f>ciclo_annuale_E!F4-ciclo_annuale_U!F4</f>
        <v>100096277352.32997</v>
      </c>
      <c r="E4" s="89">
        <f>ciclo_annuale_E!G4-ciclo_annuale_U!G4</f>
        <v>36237441454.820923</v>
      </c>
      <c r="F4" s="89">
        <f>ciclo_annuale_E!I4-ciclo_annuale_U!I4</f>
        <v>-13449808656.270164</v>
      </c>
      <c r="G4" s="89">
        <f>ciclo_annuale_E!J4-ciclo_annuale_U!J4</f>
        <v>-19464688294.68811</v>
      </c>
      <c r="H4" s="89">
        <f>ciclo_annuale_E!K4-ciclo_annuale_U!K4</f>
        <v>-32914496950.958008</v>
      </c>
      <c r="I4" s="118">
        <f t="shared" ref="I4:I10" si="0">H4/(E4+D4)*100</f>
        <v>-24.14259453856517</v>
      </c>
      <c r="J4" s="118">
        <f t="shared" ref="J4:J10" si="1">G4/E4*100</f>
        <v>-53.714300770808379</v>
      </c>
      <c r="K4" s="118">
        <f t="shared" ref="K4:K10" si="2">F4/D4*100</f>
        <v>-13.436871991680608</v>
      </c>
    </row>
    <row r="5" spans="1:11">
      <c r="A5" s="110">
        <v>2013</v>
      </c>
      <c r="B5" s="89">
        <f>ciclo_annuale_E!D5-ciclo_annuale_U!D5</f>
        <v>167802843697.11975</v>
      </c>
      <c r="C5" s="89">
        <f>ciclo_annuale_E!E5-ciclo_annuale_U!E5</f>
        <v>-39940237563.359978</v>
      </c>
      <c r="D5" s="89">
        <f>ciclo_annuale_E!F5-ciclo_annuale_U!F5</f>
        <v>127862606133.75995</v>
      </c>
      <c r="E5" s="89">
        <f>ciclo_annuale_E!G5-ciclo_annuale_U!G5</f>
        <v>65856259921.799072</v>
      </c>
      <c r="F5" s="89">
        <f>ciclo_annuale_E!I5-ciclo_annuale_U!I5</f>
        <v>-12082990502.37001</v>
      </c>
      <c r="G5" s="89">
        <f>ciclo_annuale_E!J5-ciclo_annuale_U!J5</f>
        <v>28894475902.841675</v>
      </c>
      <c r="H5" s="89">
        <f>ciclo_annuale_E!K5-ciclo_annuale_U!K5</f>
        <v>16811485400.474243</v>
      </c>
      <c r="I5" s="118">
        <f t="shared" si="0"/>
        <v>8.6782902165309341</v>
      </c>
      <c r="J5" s="118">
        <f t="shared" si="1"/>
        <v>43.875063565942526</v>
      </c>
      <c r="K5" s="118">
        <f t="shared" si="2"/>
        <v>-9.4499798398678987</v>
      </c>
    </row>
    <row r="6" spans="1:11">
      <c r="A6" s="110">
        <v>2014</v>
      </c>
      <c r="B6" s="89">
        <f>ciclo_annuale_E!D6-ciclo_annuale_U!D6</f>
        <v>176907380655.09018</v>
      </c>
      <c r="C6" s="89">
        <f>ciclo_annuale_E!E6-ciclo_annuale_U!E6</f>
        <v>-107059942400.1899</v>
      </c>
      <c r="D6" s="89">
        <f>ciclo_annuale_E!F6-ciclo_annuale_U!F6</f>
        <v>69847438254.900116</v>
      </c>
      <c r="E6" s="89">
        <f>ciclo_annuale_E!G6-ciclo_annuale_U!G6</f>
        <v>29572221292.109863</v>
      </c>
      <c r="F6" s="89">
        <f>ciclo_annuale_E!I6-ciclo_annuale_U!I6</f>
        <v>-6052092952.9899178</v>
      </c>
      <c r="G6" s="89">
        <f>ciclo_annuale_E!J6-ciclo_annuale_U!J6</f>
        <v>9598864093.1385498</v>
      </c>
      <c r="H6" s="89">
        <f>ciclo_annuale_E!K6-ciclo_annuale_U!K6</f>
        <v>3546771140.1512451</v>
      </c>
      <c r="I6" s="118">
        <f t="shared" si="0"/>
        <v>3.5674746386293714</v>
      </c>
      <c r="J6" s="118">
        <f t="shared" si="1"/>
        <v>32.45905675573858</v>
      </c>
      <c r="K6" s="118">
        <f t="shared" si="2"/>
        <v>-8.6647314550084253</v>
      </c>
    </row>
    <row r="7" spans="1:11">
      <c r="A7" s="110">
        <v>2015</v>
      </c>
      <c r="B7" s="89">
        <f>ciclo_annuale_E!D7-ciclo_annuale_U!D7</f>
        <v>95872888406.860123</v>
      </c>
      <c r="C7" s="89">
        <f>ciclo_annuale_E!E7-ciclo_annuale_U!E7</f>
        <v>-44496423821.929962</v>
      </c>
      <c r="D7" s="89">
        <f>ciclo_annuale_E!F7-ciclo_annuale_U!F7</f>
        <v>51376464584.930161</v>
      </c>
      <c r="E7" s="89">
        <f>ciclo_annuale_E!G7-ciclo_annuale_U!G7</f>
        <v>2477249006.7049561</v>
      </c>
      <c r="F7" s="89">
        <f>ciclo_annuale_E!I7-ciclo_annuale_U!I7</f>
        <v>-14750106546.829834</v>
      </c>
      <c r="G7" s="89">
        <f>ciclo_annuale_E!J7-ciclo_annuale_U!J7</f>
        <v>-26624625111.427734</v>
      </c>
      <c r="H7" s="89">
        <f>ciclo_annuale_E!K7-ciclo_annuale_U!K7</f>
        <v>-41374731658.259521</v>
      </c>
      <c r="I7" s="118">
        <f t="shared" si="0"/>
        <v>-76.828001077136662</v>
      </c>
      <c r="J7" s="118">
        <f t="shared" si="1"/>
        <v>-1074.7658002633227</v>
      </c>
      <c r="K7" s="118">
        <f t="shared" si="2"/>
        <v>-28.709851224672168</v>
      </c>
    </row>
    <row r="8" spans="1:11">
      <c r="A8" s="110">
        <v>2016</v>
      </c>
      <c r="B8" s="89">
        <f>ciclo_annuale_E!D8-ciclo_annuale_U!D8</f>
        <v>95228445249.889801</v>
      </c>
      <c r="C8" s="89">
        <f>ciclo_annuale_E!E8-ciclo_annuale_U!E8</f>
        <v>-50743087911.42997</v>
      </c>
      <c r="D8" s="89">
        <f>ciclo_annuale_E!F8-ciclo_annuale_U!F8</f>
        <v>44485357338.459824</v>
      </c>
      <c r="E8" s="89">
        <f>ciclo_annuale_E!G8-ciclo_annuale_U!G8</f>
        <v>57510111367.619141</v>
      </c>
      <c r="F8" s="89">
        <f>ciclo_annuale_E!I8-ciclo_annuale_U!I8</f>
        <v>-9122447635.3800011</v>
      </c>
      <c r="G8" s="89">
        <f>ciclo_annuale_E!J8-ciclo_annuale_U!J8</f>
        <v>33303087960.140015</v>
      </c>
      <c r="H8" s="89">
        <f>ciclo_annuale_E!K8-ciclo_annuale_U!K8</f>
        <v>24180640324.762451</v>
      </c>
      <c r="I8" s="118">
        <f t="shared" si="0"/>
        <v>23.707563317782252</v>
      </c>
      <c r="J8" s="118">
        <f t="shared" si="1"/>
        <v>57.9082306887884</v>
      </c>
      <c r="K8" s="118">
        <f t="shared" si="2"/>
        <v>-20.506630004055708</v>
      </c>
    </row>
    <row r="9" spans="1:11">
      <c r="A9" s="110">
        <v>2017</v>
      </c>
      <c r="B9" s="89">
        <f>ciclo_annuale_E!D9-ciclo_annuale_U!D9</f>
        <v>77814828381.320053</v>
      </c>
      <c r="C9" s="89">
        <f>ciclo_annuale_E!E9-ciclo_annuale_U!E9</f>
        <v>-44618533813.45005</v>
      </c>
      <c r="D9" s="89">
        <f>ciclo_annuale_E!F9-ciclo_annuale_U!F9</f>
        <v>33196294567.869873</v>
      </c>
      <c r="E9" s="89">
        <f>ciclo_annuale_E!G9-ciclo_annuale_U!G9</f>
        <v>10441098053.592896</v>
      </c>
      <c r="F9" s="89">
        <f>ciclo_annuale_E!I9-ciclo_annuale_U!I9</f>
        <v>-14872357234.970169</v>
      </c>
      <c r="G9" s="89">
        <f>ciclo_annuale_E!J9-ciclo_annuale_U!J9</f>
        <v>-7660486371.7475586</v>
      </c>
      <c r="H9" s="89">
        <f>ciclo_annuale_E!K9-ciclo_annuale_U!K9</f>
        <v>-22532843606.718262</v>
      </c>
      <c r="I9" s="118">
        <f t="shared" si="0"/>
        <v>-51.636548961991899</v>
      </c>
      <c r="J9" s="118">
        <f t="shared" si="1"/>
        <v>-73.36858951450516</v>
      </c>
      <c r="K9" s="118">
        <f t="shared" si="2"/>
        <v>-44.801256973315539</v>
      </c>
    </row>
    <row r="10" spans="1:11">
      <c r="A10" s="110">
        <v>2018</v>
      </c>
      <c r="B10" s="89">
        <f>ciclo_annuale_E!D10-ciclo_annuale_U!D10</f>
        <v>66170236228.179779</v>
      </c>
      <c r="C10" s="89">
        <f>ciclo_annuale_E!E10-ciclo_annuale_U!E10</f>
        <v>-28503824675.640026</v>
      </c>
      <c r="D10" s="89">
        <f>ciclo_annuale_E!F10-ciclo_annuale_U!F10</f>
        <v>37666411552.539963</v>
      </c>
      <c r="E10" s="89">
        <f>ciclo_annuale_E!G10-ciclo_annuale_U!G10</f>
        <v>23975627621.570312</v>
      </c>
      <c r="F10" s="89">
        <f>ciclo_annuale_E!I10-ciclo_annuale_U!I10</f>
        <v>-6110283498.0200043</v>
      </c>
      <c r="G10" s="89">
        <f>ciclo_annuale_E!J10-ciclo_annuale_U!J10</f>
        <v>4177088210.8260498</v>
      </c>
      <c r="H10" s="89">
        <f>ciclo_annuale_E!K10-ciclo_annuale_U!K10</f>
        <v>-1933195287.190918</v>
      </c>
      <c r="I10" s="118">
        <f t="shared" si="0"/>
        <v>-3.1361637497593722</v>
      </c>
      <c r="J10" s="118">
        <f t="shared" si="1"/>
        <v>17.422226757759702</v>
      </c>
      <c r="K10" s="118">
        <f t="shared" si="2"/>
        <v>-16.22210145900657</v>
      </c>
    </row>
    <row r="11" spans="1:11">
      <c r="I11" s="25"/>
      <c r="J11" s="25"/>
      <c r="K11" s="25"/>
    </row>
  </sheetData>
  <mergeCells count="4">
    <mergeCell ref="A1:A2"/>
    <mergeCell ref="I1:I2"/>
    <mergeCell ref="J1:J2"/>
    <mergeCell ref="K1:K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M11"/>
  <sheetViews>
    <sheetView showGridLines="0" workbookViewId="0">
      <selection activeCell="B4" sqref="B4"/>
    </sheetView>
  </sheetViews>
  <sheetFormatPr defaultRowHeight="15"/>
  <cols>
    <col min="1" max="1" width="6.42578125" customWidth="1"/>
    <col min="2" max="3" width="16" bestFit="1" customWidth="1"/>
    <col min="4" max="5" width="15.28515625" bestFit="1" customWidth="1"/>
    <col min="6" max="6" width="15" bestFit="1" customWidth="1"/>
    <col min="7" max="8" width="15.28515625" bestFit="1" customWidth="1"/>
    <col min="9" max="9" width="15" bestFit="1" customWidth="1"/>
    <col min="10" max="10" width="12" customWidth="1"/>
    <col min="11" max="12" width="13.85546875" customWidth="1"/>
  </cols>
  <sheetData>
    <row r="1" spans="1:13" ht="30">
      <c r="A1" s="120" t="s">
        <v>38</v>
      </c>
      <c r="B1" s="88" t="s">
        <v>801</v>
      </c>
      <c r="C1" s="88" t="s">
        <v>916</v>
      </c>
      <c r="D1" s="88" t="s">
        <v>61</v>
      </c>
      <c r="E1" s="88" t="s">
        <v>917</v>
      </c>
      <c r="F1" s="88" t="s">
        <v>918</v>
      </c>
      <c r="G1" s="88" t="s">
        <v>919</v>
      </c>
      <c r="H1" s="88" t="s">
        <v>920</v>
      </c>
      <c r="I1" s="124" t="s">
        <v>928</v>
      </c>
      <c r="J1" s="123" t="s">
        <v>926</v>
      </c>
      <c r="K1" s="123" t="s">
        <v>924</v>
      </c>
      <c r="L1" s="123" t="s">
        <v>925</v>
      </c>
    </row>
    <row r="2" spans="1:13">
      <c r="A2" s="120"/>
      <c r="B2" s="87" t="s">
        <v>812</v>
      </c>
      <c r="C2" s="86" t="s">
        <v>813</v>
      </c>
      <c r="D2" s="86" t="s">
        <v>817</v>
      </c>
      <c r="E2" s="86" t="s">
        <v>814</v>
      </c>
      <c r="F2" s="86" t="s">
        <v>815</v>
      </c>
      <c r="G2" s="86" t="s">
        <v>816</v>
      </c>
      <c r="H2" s="86" t="s">
        <v>818</v>
      </c>
      <c r="I2" s="124"/>
      <c r="J2" s="123"/>
      <c r="K2" s="123"/>
      <c r="L2" s="123"/>
      <c r="M2" s="89"/>
    </row>
    <row r="3" spans="1:13">
      <c r="A3" s="116">
        <v>2011</v>
      </c>
      <c r="B3" s="89">
        <f>'Entrate2011-2018'!I191-'Uscite2008-2018'!I215</f>
        <v>121586129368.60983</v>
      </c>
      <c r="C3" s="89">
        <f>'Entrate2011-2018'!J191-'Uscite2008-2018'!J215</f>
        <v>-66981386266.430038</v>
      </c>
      <c r="D3" s="89">
        <f>B3+C3</f>
        <v>54604743102.179794</v>
      </c>
      <c r="E3" s="89">
        <f>'Entrate2011-2018'!C191-'Uscite2008-2018'!C215</f>
        <v>920522829.62994385</v>
      </c>
      <c r="F3" s="89">
        <f>'Entrate2011-2018'!L192-'Uscite2008-2018'!L215</f>
        <v>-29001830801.850243</v>
      </c>
      <c r="G3" s="89">
        <f>'Entrate2011-2018'!D191-'Uscite2008-2018'!D215</f>
        <v>-37715920657.180054</v>
      </c>
      <c r="H3" s="89">
        <f t="shared" ref="H3:H10" si="0">G3+F3</f>
        <v>-66717751459.030296</v>
      </c>
      <c r="I3" s="117">
        <v>-60781000000</v>
      </c>
      <c r="J3" s="118">
        <f t="shared" ref="J3:J10" si="1">H3/(E3+D3)*100</f>
        <v>-120.15746406503661</v>
      </c>
      <c r="K3" s="118">
        <f t="shared" ref="K3:K10" si="2">G3/E3*100</f>
        <v>-4097.2281667736688</v>
      </c>
      <c r="L3" s="118">
        <f t="shared" ref="L3:L10" si="3">F3/D3*100</f>
        <v>-53.112292365482261</v>
      </c>
    </row>
    <row r="4" spans="1:13">
      <c r="A4" s="116">
        <v>2012</v>
      </c>
      <c r="B4" s="89">
        <f>'Entrate2011-2018'!I167-'Uscite2008-2018'!I188</f>
        <v>122346051095.4301</v>
      </c>
      <c r="C4" s="89">
        <f>'Entrate2011-2018'!J167-'Uscite2008-2018'!J188</f>
        <v>-21967295603.819977</v>
      </c>
      <c r="D4" s="89">
        <f t="shared" ref="D4:D10" si="4">B4+C4</f>
        <v>100378755491.61012</v>
      </c>
      <c r="E4" s="89">
        <f>'Entrate2011-2018'!C167-'Uscite2008-2018'!C188</f>
        <v>10787443243.009888</v>
      </c>
      <c r="F4" s="89">
        <f>'Entrate2011-2018'!L168-'Uscite2008-2018'!L188</f>
        <v>-13308374875.940163</v>
      </c>
      <c r="G4" s="89">
        <f>'Entrate2011-2018'!D167-'Uscite2008-2018'!D188</f>
        <v>-45455882364.769897</v>
      </c>
      <c r="H4" s="89">
        <f t="shared" si="0"/>
        <v>-58764257240.71006</v>
      </c>
      <c r="I4" s="117">
        <v>-47216000000</v>
      </c>
      <c r="J4" s="118">
        <f t="shared" si="1"/>
        <v>-52.861623325804487</v>
      </c>
      <c r="K4" s="118">
        <f t="shared" si="2"/>
        <v>-421.37771982461805</v>
      </c>
      <c r="L4" s="118">
        <f t="shared" si="3"/>
        <v>-13.258158871129366</v>
      </c>
    </row>
    <row r="5" spans="1:13">
      <c r="A5" s="116">
        <v>2013</v>
      </c>
      <c r="B5" s="89">
        <f>'Entrate2011-2018'!I143-'Uscite2008-2018'!I161</f>
        <v>168485083914.3399</v>
      </c>
      <c r="C5" s="89">
        <f>'Entrate2011-2018'!J143-'Uscite2008-2018'!J161</f>
        <v>-39940237563.849976</v>
      </c>
      <c r="D5" s="89">
        <f t="shared" si="4"/>
        <v>128544846350.48993</v>
      </c>
      <c r="E5" s="89">
        <f>'Entrate2011-2018'!C143-'Uscite2008-2018'!C161</f>
        <v>-28018162562.819946</v>
      </c>
      <c r="F5" s="89">
        <f>'Entrate2011-2018'!L144-'Uscite2008-2018'!L161</f>
        <v>-11573394152.380066</v>
      </c>
      <c r="G5" s="89">
        <f>'Entrate2011-2018'!D143-'Uscite2008-2018'!D161</f>
        <v>-65373275483.529785</v>
      </c>
      <c r="H5" s="89">
        <f t="shared" si="0"/>
        <v>-76946669635.909851</v>
      </c>
      <c r="I5" s="117">
        <v>-47333000000</v>
      </c>
      <c r="J5" s="118">
        <f t="shared" si="1"/>
        <v>-76.54352728717754</v>
      </c>
      <c r="K5" s="118">
        <f t="shared" si="2"/>
        <v>233.32463482198511</v>
      </c>
      <c r="L5" s="118">
        <f t="shared" si="3"/>
        <v>-9.0033902415847074</v>
      </c>
    </row>
    <row r="6" spans="1:13">
      <c r="A6" s="116">
        <v>2014</v>
      </c>
      <c r="B6" s="89">
        <f>'Entrate2011-2018'!I119-'Uscite2008-2018'!I134</f>
        <v>177424859402.87012</v>
      </c>
      <c r="C6" s="89">
        <f>'Entrate2011-2018'!J119-'Uscite2008-2018'!J134</f>
        <v>-107060022434.79999</v>
      </c>
      <c r="D6" s="89">
        <f t="shared" si="4"/>
        <v>70364836968.070129</v>
      </c>
      <c r="E6" s="89">
        <f>'Entrate2011-2018'!C119-'Uscite2008-2018'!C134</f>
        <v>-52838590921.689819</v>
      </c>
      <c r="F6" s="89">
        <f>'Entrate2011-2018'!L120-'Uscite2008-2018'!L134</f>
        <v>-5631249855.1199226</v>
      </c>
      <c r="G6" s="89">
        <f>'Entrate2011-2018'!D119-'Uscite2008-2018'!D134</f>
        <v>-73177382545.939819</v>
      </c>
      <c r="H6" s="89">
        <f t="shared" si="0"/>
        <v>-78808632401.059738</v>
      </c>
      <c r="I6" s="117">
        <v>-48080000000</v>
      </c>
      <c r="J6" s="118">
        <f t="shared" si="1"/>
        <v>-449.66065290026017</v>
      </c>
      <c r="K6" s="118">
        <f t="shared" si="2"/>
        <v>138.49230509268006</v>
      </c>
      <c r="L6" s="118">
        <f t="shared" si="3"/>
        <v>-8.0029317166971445</v>
      </c>
    </row>
    <row r="7" spans="1:13">
      <c r="A7" s="116">
        <v>2015</v>
      </c>
      <c r="B7" s="89">
        <f>'Entrate2011-2018'!I95-'Uscite2008-2018'!I107</f>
        <v>96334878447.439865</v>
      </c>
      <c r="C7" s="89">
        <f>'Entrate2011-2018'!J95-'Uscite2008-2018'!J107</f>
        <v>-44496794347.179962</v>
      </c>
      <c r="D7" s="89">
        <f t="shared" si="4"/>
        <v>51838084100.259903</v>
      </c>
      <c r="E7" s="89">
        <f>'Entrate2011-2018'!C95-'Uscite2008-2018'!C107</f>
        <v>-41545193709.530151</v>
      </c>
      <c r="F7" s="89">
        <f>'Entrate2011-2018'!L96-'Uscite2008-2018'!L107</f>
        <v>-14394369053.989838</v>
      </c>
      <c r="G7" s="89">
        <f>'Entrate2011-2018'!D95-'Uscite2008-2018'!D107</f>
        <v>-73881033655.55011</v>
      </c>
      <c r="H7" s="89">
        <f t="shared" si="0"/>
        <v>-88275402709.539948</v>
      </c>
      <c r="I7" s="117">
        <v>-42248000000</v>
      </c>
      <c r="J7" s="118">
        <f t="shared" si="1"/>
        <v>-857.63472997871247</v>
      </c>
      <c r="K7" s="118">
        <f t="shared" si="2"/>
        <v>177.83292616734715</v>
      </c>
      <c r="L7" s="118">
        <f t="shared" si="3"/>
        <v>-27.767941859405386</v>
      </c>
    </row>
    <row r="8" spans="1:13">
      <c r="A8" s="116">
        <v>2016</v>
      </c>
      <c r="B8" s="89">
        <f>'Entrate2011-2018'!I71-'Uscite2008-2018'!I80</f>
        <v>98568293100.269699</v>
      </c>
      <c r="C8" s="89">
        <f>'Entrate2011-2018'!J71-'Uscite2008-2018'!J80</f>
        <v>-50743087911.42997</v>
      </c>
      <c r="D8" s="89">
        <f t="shared" si="4"/>
        <v>47825205188.839729</v>
      </c>
      <c r="E8" s="89">
        <f>'Entrate2011-2018'!C71-'Uscite2008-2018'!C80</f>
        <v>-11126366195.930054</v>
      </c>
      <c r="F8" s="89">
        <f>'Entrate2011-2018'!L72-'Uscite2008-2018'!L80</f>
        <v>-5884347957.6400261</v>
      </c>
      <c r="G8" s="89">
        <f>'Entrate2011-2018'!D71-'Uscite2008-2018'!D80</f>
        <v>-35581134446.800049</v>
      </c>
      <c r="H8" s="89">
        <f t="shared" si="0"/>
        <v>-41465482404.440079</v>
      </c>
      <c r="I8" s="117">
        <v>-40857000000</v>
      </c>
      <c r="J8" s="118">
        <f t="shared" si="1"/>
        <v>-112.98854008011352</v>
      </c>
      <c r="K8" s="118">
        <f t="shared" si="2"/>
        <v>319.79115032017711</v>
      </c>
      <c r="L8" s="118">
        <f t="shared" si="3"/>
        <v>-12.303863484548458</v>
      </c>
    </row>
    <row r="9" spans="1:13">
      <c r="A9" s="116">
        <v>2017</v>
      </c>
      <c r="B9" s="89">
        <f>'Entrate2011-2018'!I47-'Uscite2008-2018'!I53</f>
        <v>78164321397.349823</v>
      </c>
      <c r="C9" s="89">
        <f>'Entrate2011-2018'!J47-'Uscite2008-2018'!J53</f>
        <v>-44618533813.450035</v>
      </c>
      <c r="D9" s="89">
        <f t="shared" si="4"/>
        <v>33545787583.899788</v>
      </c>
      <c r="E9" s="89">
        <f>'Entrate2011-2018'!C47-'Uscite2008-2018'!C53</f>
        <v>-29096207534.700073</v>
      </c>
      <c r="F9" s="89">
        <f>'Entrate2011-2018'!L48-'Uscite2008-2018'!L53</f>
        <v>-14627623959.350166</v>
      </c>
      <c r="G9" s="89">
        <f>'Entrate2011-2018'!D47-'Uscite2008-2018'!D53</f>
        <v>-47568356186.06012</v>
      </c>
      <c r="H9" s="89">
        <f t="shared" si="0"/>
        <v>-62195980145.410286</v>
      </c>
      <c r="I9" s="117">
        <v>-42047000000</v>
      </c>
      <c r="J9" s="118">
        <f t="shared" si="1"/>
        <v>-1397.7943863847697</v>
      </c>
      <c r="K9" s="118">
        <f t="shared" si="2"/>
        <v>163.48644794800217</v>
      </c>
      <c r="L9" s="118">
        <f t="shared" si="3"/>
        <v>-43.604950167783976</v>
      </c>
    </row>
    <row r="10" spans="1:13">
      <c r="A10" s="116">
        <v>2018</v>
      </c>
      <c r="B10" s="89">
        <f>'Entrate2011-2018'!I23-'Uscite2008-2018'!I26</f>
        <v>66645560194.609512</v>
      </c>
      <c r="C10" s="89">
        <f>'Entrate2011-2018'!J23-'Uscite2008-2018'!J26</f>
        <v>-28506824686.570015</v>
      </c>
      <c r="D10" s="89">
        <f t="shared" si="4"/>
        <v>38138735508.039497</v>
      </c>
      <c r="E10" s="89">
        <f>'Entrate2011-2018'!C23-'Uscite2008-2018'!C26</f>
        <v>-19985671488.740112</v>
      </c>
      <c r="F10" s="89">
        <f>'Entrate2011-2018'!L24-'Uscite2008-2018'!L26</f>
        <v>-5730619003.1900024</v>
      </c>
      <c r="G10" s="89">
        <f>'Entrate2011-2018'!D23-'Uscite2008-2018'!D26</f>
        <v>-40200946204.500427</v>
      </c>
      <c r="H10" s="89">
        <f t="shared" si="0"/>
        <v>-45931565207.69043</v>
      </c>
      <c r="I10" s="117">
        <v>-38551000000</v>
      </c>
      <c r="J10" s="118">
        <f t="shared" si="1"/>
        <v>-253.02376039030327</v>
      </c>
      <c r="K10" s="118">
        <f t="shared" si="2"/>
        <v>201.14883919286655</v>
      </c>
      <c r="L10" s="118">
        <f t="shared" si="3"/>
        <v>-15.025718411618577</v>
      </c>
    </row>
    <row r="11" spans="1:13">
      <c r="J11" s="25"/>
      <c r="K11" s="25"/>
      <c r="L11" s="25"/>
    </row>
  </sheetData>
  <mergeCells count="5">
    <mergeCell ref="A1:A2"/>
    <mergeCell ref="J1:J2"/>
    <mergeCell ref="K1:K2"/>
    <mergeCell ref="L1:L2"/>
    <mergeCell ref="I1:I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H12"/>
  <sheetViews>
    <sheetView showGridLines="0" workbookViewId="0">
      <selection sqref="A1:H12"/>
    </sheetView>
  </sheetViews>
  <sheetFormatPr defaultRowHeight="15"/>
  <cols>
    <col min="1" max="1" width="26.28515625" customWidth="1"/>
    <col min="2" max="2" width="12" bestFit="1" customWidth="1"/>
    <col min="3" max="3" width="13" customWidth="1"/>
    <col min="4" max="4" width="11.140625" customWidth="1"/>
    <col min="5" max="5" width="13.7109375" customWidth="1"/>
    <col min="6" max="6" width="12" customWidth="1"/>
    <col min="7" max="7" width="10" customWidth="1"/>
    <col min="8" max="8" width="12.85546875" customWidth="1"/>
  </cols>
  <sheetData>
    <row r="1" spans="1:8" ht="24">
      <c r="A1" s="139" t="s">
        <v>929</v>
      </c>
      <c r="B1" s="140" t="s">
        <v>0</v>
      </c>
      <c r="C1" s="140" t="s">
        <v>1</v>
      </c>
      <c r="D1" s="140" t="s">
        <v>60</v>
      </c>
      <c r="E1" s="140" t="s">
        <v>933</v>
      </c>
      <c r="F1" s="140" t="s">
        <v>931</v>
      </c>
      <c r="G1" s="140" t="s">
        <v>943</v>
      </c>
      <c r="H1" s="140" t="s">
        <v>934</v>
      </c>
    </row>
    <row r="2" spans="1:8">
      <c r="A2" t="s">
        <v>891</v>
      </c>
      <c r="B2" s="59">
        <f>'Entrate2011-2018'!B23/1000000</f>
        <v>584433.65015935001</v>
      </c>
      <c r="C2" s="59">
        <f>'Entrate2011-2018'!C23/1000000</f>
        <v>591611.59453872009</v>
      </c>
      <c r="D2" s="59">
        <f>'Entrate2011-2018'!D23/1000000</f>
        <v>503511.80977443984</v>
      </c>
      <c r="E2" s="59">
        <f>'Entrate2011-2018'!E23/1000000</f>
        <v>88099.784764279975</v>
      </c>
      <c r="F2" s="59">
        <f>'Entrate2011-2018'!L23/1000000</f>
        <v>42198.955871700011</v>
      </c>
      <c r="G2" s="59">
        <f>D2+F2</f>
        <v>545710.76564613986</v>
      </c>
      <c r="H2" s="59">
        <f>'Entrate2011-2018'!K23/1000000-F2+E2</f>
        <v>203939.7183122799</v>
      </c>
    </row>
    <row r="3" spans="1:8">
      <c r="A3" s="132" t="s">
        <v>930</v>
      </c>
      <c r="B3" s="133">
        <f>'Entrate2011-2018'!B21/1000000</f>
        <v>273957.994749</v>
      </c>
      <c r="C3" s="133">
        <f>'Entrate2011-2018'!C21/1000000</f>
        <v>249065.55928542002</v>
      </c>
      <c r="D3" s="133">
        <f>'Entrate2011-2018'!D21/1000000</f>
        <v>249065.55928542002</v>
      </c>
      <c r="E3" s="133">
        <f>'Entrate2011-2018'!E21/1000000</f>
        <v>0</v>
      </c>
      <c r="F3" s="133">
        <f>'Entrate2011-2018'!L21/1000000</f>
        <v>0</v>
      </c>
      <c r="G3" s="133">
        <f>D3+F3</f>
        <v>249065.55928542002</v>
      </c>
      <c r="H3" s="133">
        <f>'Entrate2011-2018'!K21/1000000-F3+E3</f>
        <v>0</v>
      </c>
    </row>
    <row r="4" spans="1:8">
      <c r="A4" t="s">
        <v>932</v>
      </c>
      <c r="B4" s="59">
        <f>B2+B3</f>
        <v>858391.64490834996</v>
      </c>
      <c r="C4" s="59">
        <f t="shared" ref="C4:H4" si="0">C2+C3</f>
        <v>840677.15382414008</v>
      </c>
      <c r="D4" s="59">
        <f t="shared" si="0"/>
        <v>752577.36905985989</v>
      </c>
      <c r="E4" s="59">
        <f t="shared" si="0"/>
        <v>88099.784764279975</v>
      </c>
      <c r="F4" s="59">
        <f t="shared" si="0"/>
        <v>42198.955871700011</v>
      </c>
      <c r="G4" s="59">
        <f t="shared" si="0"/>
        <v>794776.32493155985</v>
      </c>
      <c r="H4" s="59">
        <f t="shared" si="0"/>
        <v>203939.7183122799</v>
      </c>
    </row>
    <row r="5" spans="1:8" ht="24">
      <c r="A5" s="141"/>
      <c r="B5" s="140" t="s">
        <v>0</v>
      </c>
      <c r="C5" s="140" t="s">
        <v>68</v>
      </c>
      <c r="D5" s="140" t="s">
        <v>69</v>
      </c>
      <c r="E5" s="140" t="s">
        <v>936</v>
      </c>
      <c r="F5" s="140" t="s">
        <v>937</v>
      </c>
      <c r="G5" s="140" t="s">
        <v>944</v>
      </c>
      <c r="H5" s="140" t="s">
        <v>935</v>
      </c>
    </row>
    <row r="6" spans="1:8">
      <c r="A6" t="s">
        <v>841</v>
      </c>
      <c r="B6" s="59">
        <f>'Uscite2008-2018'!B26/1000000</f>
        <v>628352.05492999987</v>
      </c>
      <c r="C6" s="59">
        <f>'Uscite2008-2018'!C26/1000000</f>
        <v>611597.26602746022</v>
      </c>
      <c r="D6" s="59">
        <f>'Uscite2008-2018'!D26/1000000</f>
        <v>543712.75597894029</v>
      </c>
      <c r="E6" s="59">
        <f>'Uscite2008-2018'!E26/1000000</f>
        <v>67884.510048520024</v>
      </c>
      <c r="F6" s="59">
        <f>'Uscite2008-2018'!L26/1000000</f>
        <v>47929.574874889986</v>
      </c>
      <c r="G6" s="59">
        <f>D6+F6</f>
        <v>591642.33085383032</v>
      </c>
      <c r="H6" s="59">
        <f>'Uscite2008-2018'!K26/1000000-F6+E6</f>
        <v>139855.08908529053</v>
      </c>
    </row>
    <row r="7" spans="1:8">
      <c r="A7" s="132" t="s">
        <v>842</v>
      </c>
      <c r="B7" s="133">
        <f>'Uscite2008-2018'!B24/1000000</f>
        <v>225940.397085</v>
      </c>
      <c r="C7" s="133">
        <f>'Uscite2008-2018'!C24/1000000</f>
        <v>205104.2601751099</v>
      </c>
      <c r="D7" s="133">
        <f>'Uscite2008-2018'!D24/1000000</f>
        <v>204687.52487008987</v>
      </c>
      <c r="E7" s="133">
        <f>'Uscite2008-2018'!E24/1000000</f>
        <v>416.73530502</v>
      </c>
      <c r="F7" s="133">
        <f>'Uscite2008-2018'!L24/1000000</f>
        <v>383.32400000000001</v>
      </c>
      <c r="G7" s="133">
        <f>D7+F7</f>
        <v>205070.84887008986</v>
      </c>
      <c r="H7" s="133">
        <f>'Uscite2008-2018'!K24/1000000-F7+E7</f>
        <v>508.73530502</v>
      </c>
    </row>
    <row r="8" spans="1:8">
      <c r="A8" t="s">
        <v>938</v>
      </c>
      <c r="B8" s="59">
        <f>B6+B7</f>
        <v>854292.45201499993</v>
      </c>
      <c r="C8" s="59">
        <f t="shared" ref="C8" si="1">C6+C7</f>
        <v>816701.52620257018</v>
      </c>
      <c r="D8" s="59">
        <f t="shared" ref="D8" si="2">D6+D7</f>
        <v>748400.28084903012</v>
      </c>
      <c r="E8" s="59">
        <f t="shared" ref="E8" si="3">E6+E7</f>
        <v>68301.245353540027</v>
      </c>
      <c r="F8" s="59">
        <f t="shared" ref="F8" si="4">F6+F7</f>
        <v>48312.898874889986</v>
      </c>
      <c r="G8" s="59">
        <f t="shared" ref="G8" si="5">G6+G7</f>
        <v>796713.17972392018</v>
      </c>
      <c r="H8" s="59">
        <f t="shared" ref="H8" si="6">H6+H7</f>
        <v>140363.82439031053</v>
      </c>
    </row>
    <row r="9" spans="1:8" ht="48">
      <c r="A9" s="141"/>
      <c r="B9" s="140" t="s">
        <v>0</v>
      </c>
      <c r="C9" s="140" t="s">
        <v>939</v>
      </c>
      <c r="D9" s="140" t="s">
        <v>940</v>
      </c>
      <c r="E9" s="140" t="s">
        <v>941</v>
      </c>
      <c r="F9" s="140" t="s">
        <v>942</v>
      </c>
      <c r="G9" s="140" t="s">
        <v>945</v>
      </c>
      <c r="H9" s="140" t="s">
        <v>946</v>
      </c>
    </row>
    <row r="10" spans="1:8">
      <c r="A10" t="s">
        <v>947</v>
      </c>
      <c r="B10" s="134">
        <f>B2-B6</f>
        <v>-43918.404770649853</v>
      </c>
      <c r="C10" s="134">
        <f t="shared" ref="C10:H10" si="7">C2-C6</f>
        <v>-19985.671488740132</v>
      </c>
      <c r="D10" s="134">
        <f t="shared" si="7"/>
        <v>-40200.946204500447</v>
      </c>
      <c r="E10" s="135">
        <f t="shared" si="7"/>
        <v>20215.274715759952</v>
      </c>
      <c r="F10" s="134">
        <f t="shared" si="7"/>
        <v>-5730.619003189975</v>
      </c>
      <c r="G10" s="134">
        <f t="shared" si="7"/>
        <v>-45931.565207690466</v>
      </c>
      <c r="H10" s="135">
        <f t="shared" si="7"/>
        <v>64084.629226989375</v>
      </c>
    </row>
    <row r="11" spans="1:8">
      <c r="A11" s="132" t="s">
        <v>948</v>
      </c>
      <c r="B11" s="135">
        <f t="shared" ref="B11:H12" si="8">B3-B7</f>
        <v>48017.597664000001</v>
      </c>
      <c r="C11" s="135">
        <f t="shared" si="8"/>
        <v>43961.299110310123</v>
      </c>
      <c r="D11" s="135">
        <f t="shared" si="8"/>
        <v>44378.034415330156</v>
      </c>
      <c r="E11" s="134">
        <f t="shared" si="8"/>
        <v>-416.73530502</v>
      </c>
      <c r="F11" s="134">
        <f t="shared" si="8"/>
        <v>-383.32400000000001</v>
      </c>
      <c r="G11" s="135">
        <f t="shared" si="8"/>
        <v>43994.710415330163</v>
      </c>
      <c r="H11" s="134">
        <f t="shared" si="8"/>
        <v>-508.73530502</v>
      </c>
    </row>
    <row r="12" spans="1:8">
      <c r="A12" s="136" t="s">
        <v>949</v>
      </c>
      <c r="B12" s="137">
        <f t="shared" si="8"/>
        <v>4099.1928933500312</v>
      </c>
      <c r="C12" s="137">
        <f t="shared" si="8"/>
        <v>23975.627621569904</v>
      </c>
      <c r="D12" s="137">
        <f t="shared" si="8"/>
        <v>4177.0882108297665</v>
      </c>
      <c r="E12" s="137">
        <f t="shared" si="8"/>
        <v>19798.539410739948</v>
      </c>
      <c r="F12" s="138">
        <f t="shared" si="8"/>
        <v>-6113.9430031899756</v>
      </c>
      <c r="G12" s="138">
        <f t="shared" si="8"/>
        <v>-1936.8547923603328</v>
      </c>
      <c r="H12" s="137">
        <f t="shared" si="8"/>
        <v>63575.893921969371</v>
      </c>
    </row>
  </sheetData>
  <conditionalFormatting sqref="B10:H12">
    <cfRule type="cellIs" dxfId="2" priority="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L192"/>
  <sheetViews>
    <sheetView tabSelected="1" workbookViewId="0">
      <pane xSplit="1" ySplit="2" topLeftCell="B6" activePane="bottomRight" state="frozen"/>
      <selection pane="topRight" activeCell="B1" sqref="B1"/>
      <selection pane="bottomLeft" activeCell="A3" sqref="A3"/>
      <selection pane="bottomRight" activeCell="A17" sqref="A17"/>
    </sheetView>
  </sheetViews>
  <sheetFormatPr defaultRowHeight="15"/>
  <cols>
    <col min="1" max="1" width="88.7109375" bestFit="1" customWidth="1"/>
    <col min="2" max="2" width="19.28515625" bestFit="1" customWidth="1"/>
    <col min="3" max="4" width="15.28515625" bestFit="1" customWidth="1"/>
    <col min="5" max="5" width="14.28515625" bestFit="1" customWidth="1"/>
    <col min="9" max="9" width="15.28515625" bestFit="1" customWidth="1"/>
    <col min="10" max="10" width="16" bestFit="1" customWidth="1"/>
    <col min="11" max="11" width="15.28515625" bestFit="1" customWidth="1"/>
    <col min="12" max="12" width="14.28515625" bestFit="1" customWidth="1"/>
  </cols>
  <sheetData>
    <row r="1" spans="1:12">
      <c r="B1" s="119">
        <v>2018</v>
      </c>
      <c r="C1" s="119"/>
      <c r="D1" s="119"/>
      <c r="E1" s="119"/>
    </row>
    <row r="2" spans="1:12" ht="45">
      <c r="B2" s="1" t="s">
        <v>0</v>
      </c>
      <c r="C2" s="1" t="s">
        <v>1</v>
      </c>
      <c r="D2" s="1" t="s">
        <v>2</v>
      </c>
      <c r="E2" s="1" t="s">
        <v>3</v>
      </c>
      <c r="F2" s="2" t="s">
        <v>4</v>
      </c>
      <c r="G2" s="2" t="s">
        <v>5</v>
      </c>
      <c r="H2" s="2" t="s">
        <v>892</v>
      </c>
      <c r="I2" s="2" t="s">
        <v>921</v>
      </c>
      <c r="J2" s="2" t="s">
        <v>922</v>
      </c>
      <c r="K2" s="2" t="s">
        <v>61</v>
      </c>
      <c r="L2" s="2" t="s">
        <v>923</v>
      </c>
    </row>
    <row r="3" spans="1:12">
      <c r="A3" s="3" t="s">
        <v>6</v>
      </c>
      <c r="B3" s="4">
        <v>504526017315</v>
      </c>
      <c r="C3" s="4">
        <v>501300351813.26007</v>
      </c>
      <c r="D3" s="4">
        <v>444572681639.55981</v>
      </c>
      <c r="E3" s="4">
        <v>56727670173.699982</v>
      </c>
      <c r="F3" s="5">
        <f>C3/B3*100</f>
        <v>99.360654279256721</v>
      </c>
      <c r="G3" s="5">
        <f>D3/C3*100</f>
        <v>88.683895798494888</v>
      </c>
      <c r="H3" s="36">
        <f>C3/C27*100-100</f>
        <v>2.0110703152013514</v>
      </c>
      <c r="I3" s="4">
        <v>103390459108.82002</v>
      </c>
      <c r="J3" s="4">
        <v>-22580085296.280014</v>
      </c>
      <c r="K3" s="4">
        <v>80810373812.539948</v>
      </c>
      <c r="L3" s="4">
        <v>37707004508.500008</v>
      </c>
    </row>
    <row r="4" spans="1:12">
      <c r="A4" s="6" t="s">
        <v>7</v>
      </c>
      <c r="B4" s="7">
        <v>266808908815</v>
      </c>
      <c r="C4" s="7">
        <v>262614139802.35007</v>
      </c>
      <c r="D4" s="7">
        <v>236811245384.44998</v>
      </c>
      <c r="E4" s="7">
        <v>25802894417.900002</v>
      </c>
      <c r="F4" s="8">
        <f t="shared" ref="F4:F9" si="0">C4/B4*100</f>
        <v>98.427800244272007</v>
      </c>
      <c r="G4" s="8">
        <f t="shared" ref="G4:G9" si="1">D4/C4*100</f>
        <v>90.174598200492937</v>
      </c>
      <c r="H4" s="94">
        <f t="shared" ref="H4:H24" si="2">C4/C28*100-100</f>
        <v>-9.992201528574185E-2</v>
      </c>
      <c r="I4" s="7">
        <v>45523284420.240028</v>
      </c>
      <c r="J4" s="7">
        <v>-9941423992.9399986</v>
      </c>
      <c r="K4" s="7">
        <v>35581860427.299973</v>
      </c>
      <c r="L4" s="7">
        <v>21467262715.460011</v>
      </c>
    </row>
    <row r="5" spans="1:12">
      <c r="A5" s="6" t="s">
        <v>8</v>
      </c>
      <c r="B5" s="7">
        <v>177628808500</v>
      </c>
      <c r="C5" s="7">
        <v>179686095385.04001</v>
      </c>
      <c r="D5" s="7">
        <v>151878984919.16989</v>
      </c>
      <c r="E5" s="7">
        <v>27807110465.869984</v>
      </c>
      <c r="F5" s="8">
        <f t="shared" si="0"/>
        <v>101.15819438435292</v>
      </c>
      <c r="G5" s="8">
        <f t="shared" si="1"/>
        <v>84.524617552469095</v>
      </c>
      <c r="H5" s="94">
        <f t="shared" si="2"/>
        <v>5.616408597264666</v>
      </c>
      <c r="I5" s="7">
        <v>46939790946.68998</v>
      </c>
      <c r="J5" s="7">
        <v>-12757123958.970011</v>
      </c>
      <c r="K5" s="7">
        <v>34182666987.719994</v>
      </c>
      <c r="L5" s="7">
        <v>13398671893.379999</v>
      </c>
    </row>
    <row r="6" spans="1:12">
      <c r="A6" s="6" t="s">
        <v>9</v>
      </c>
      <c r="B6" s="7">
        <v>34932000000</v>
      </c>
      <c r="C6" s="7">
        <v>34308320287.099998</v>
      </c>
      <c r="D6" s="7">
        <v>32915571118.039989</v>
      </c>
      <c r="E6" s="7">
        <v>1392749169.0600009</v>
      </c>
      <c r="F6" s="8">
        <f t="shared" si="0"/>
        <v>98.214589164949047</v>
      </c>
      <c r="G6" s="8">
        <f t="shared" si="1"/>
        <v>95.940491526821603</v>
      </c>
      <c r="H6" s="94">
        <f t="shared" si="2"/>
        <v>-1.9463125464838527E-2</v>
      </c>
      <c r="I6" s="7">
        <v>8294138208.2199984</v>
      </c>
      <c r="J6" s="7">
        <v>118908737.66999996</v>
      </c>
      <c r="K6" s="7">
        <v>8413046945.8899975</v>
      </c>
      <c r="L6" s="7">
        <v>1240605579.1000004</v>
      </c>
    </row>
    <row r="7" spans="1:12">
      <c r="A7" s="6" t="s">
        <v>10</v>
      </c>
      <c r="B7" s="7">
        <v>10852800000</v>
      </c>
      <c r="C7" s="7">
        <v>10616942497.9</v>
      </c>
      <c r="D7" s="7">
        <v>10042599532.300001</v>
      </c>
      <c r="E7" s="7">
        <v>574342965.59999967</v>
      </c>
      <c r="F7" s="8">
        <f t="shared" si="0"/>
        <v>97.826758973721056</v>
      </c>
      <c r="G7" s="8">
        <f t="shared" si="1"/>
        <v>94.590316696981247</v>
      </c>
      <c r="H7" s="94">
        <f t="shared" si="2"/>
        <v>0.48712434453197773</v>
      </c>
      <c r="I7" s="7">
        <v>1435168985.5700002</v>
      </c>
      <c r="J7" s="7">
        <v>-1279924.5899999999</v>
      </c>
      <c r="K7" s="7">
        <v>1433889060.98</v>
      </c>
      <c r="L7" s="7">
        <v>544795986.94999993</v>
      </c>
    </row>
    <row r="8" spans="1:12">
      <c r="A8" s="6" t="s">
        <v>11</v>
      </c>
      <c r="B8" s="7">
        <v>14303500000</v>
      </c>
      <c r="C8" s="7">
        <v>14074853840.870001</v>
      </c>
      <c r="D8" s="7">
        <v>12924280685.6</v>
      </c>
      <c r="E8" s="7">
        <v>1150573155.2699997</v>
      </c>
      <c r="F8" s="8">
        <f t="shared" si="0"/>
        <v>98.401467059600805</v>
      </c>
      <c r="G8" s="8">
        <f t="shared" si="1"/>
        <v>91.825327862879746</v>
      </c>
      <c r="H8" s="94">
        <f t="shared" si="2"/>
        <v>4.031152906413709</v>
      </c>
      <c r="I8" s="7">
        <v>1198076548.0999994</v>
      </c>
      <c r="J8" s="7">
        <v>833842.54999999981</v>
      </c>
      <c r="K8" s="7">
        <v>1198910390.6499999</v>
      </c>
      <c r="L8" s="7">
        <v>1055668333.6099998</v>
      </c>
    </row>
    <row r="9" spans="1:12">
      <c r="A9" s="3" t="s">
        <v>12</v>
      </c>
      <c r="B9" s="4">
        <v>77134141256.350006</v>
      </c>
      <c r="C9" s="4">
        <v>88110760084.350052</v>
      </c>
      <c r="D9" s="4">
        <v>56824005678.60997</v>
      </c>
      <c r="E9" s="4">
        <v>31286754405.739994</v>
      </c>
      <c r="F9" s="5">
        <f t="shared" si="0"/>
        <v>114.23055815390491</v>
      </c>
      <c r="G9" s="5">
        <f t="shared" si="1"/>
        <v>64.491562238495391</v>
      </c>
      <c r="H9" s="36">
        <f t="shared" si="2"/>
        <v>-1.0897485473515047</v>
      </c>
      <c r="I9" s="4">
        <v>100072643845.17998</v>
      </c>
      <c r="J9" s="4">
        <v>-23450654226.529995</v>
      </c>
      <c r="K9" s="4">
        <v>76621989618.649963</v>
      </c>
      <c r="L9" s="4">
        <v>4487834878.2600012</v>
      </c>
    </row>
    <row r="10" spans="1:12">
      <c r="A10" s="6" t="s">
        <v>14</v>
      </c>
      <c r="B10" s="7">
        <v>875765738</v>
      </c>
      <c r="C10" s="7">
        <v>943160570.82000017</v>
      </c>
      <c r="D10" s="7">
        <v>907285926.67999995</v>
      </c>
      <c r="E10" s="7">
        <v>35874644.139999986</v>
      </c>
      <c r="F10" s="8">
        <f t="shared" ref="F10:G13" si="3">C10/B10*100</f>
        <v>107.69553202365634</v>
      </c>
      <c r="G10" s="8">
        <f t="shared" si="3"/>
        <v>96.196337585570376</v>
      </c>
      <c r="H10" s="94">
        <f t="shared" si="2"/>
        <v>-2.0346803938788867</v>
      </c>
      <c r="I10" s="7">
        <v>174612115.67999998</v>
      </c>
      <c r="J10" s="7">
        <v>-22643529.109999999</v>
      </c>
      <c r="K10" s="7">
        <v>151968586.56999999</v>
      </c>
      <c r="L10" s="7">
        <v>31648820.629999999</v>
      </c>
    </row>
    <row r="11" spans="1:12">
      <c r="A11" s="6" t="s">
        <v>15</v>
      </c>
      <c r="B11" s="7">
        <v>30877459284</v>
      </c>
      <c r="C11" s="7">
        <v>29946975877.650021</v>
      </c>
      <c r="D11" s="7">
        <v>19535761817.599991</v>
      </c>
      <c r="E11" s="7">
        <v>10411214060.050001</v>
      </c>
      <c r="F11" s="8">
        <f t="shared" si="3"/>
        <v>96.986528594235295</v>
      </c>
      <c r="G11" s="8">
        <f t="shared" si="3"/>
        <v>65.234506139833272</v>
      </c>
      <c r="H11" s="94">
        <f t="shared" si="2"/>
        <v>-2.3714183034702927</v>
      </c>
      <c r="I11" s="7">
        <v>38310248870.87999</v>
      </c>
      <c r="J11" s="7">
        <v>-4479805201.1099968</v>
      </c>
      <c r="K11" s="7">
        <v>33830443669.769989</v>
      </c>
      <c r="L11" s="7">
        <v>3198673247.5300007</v>
      </c>
    </row>
    <row r="12" spans="1:12">
      <c r="A12" s="6" t="s">
        <v>16</v>
      </c>
      <c r="B12" s="7">
        <v>276766211</v>
      </c>
      <c r="C12" s="7">
        <v>302543635.00999999</v>
      </c>
      <c r="D12" s="7">
        <v>272053286.43999994</v>
      </c>
      <c r="E12" s="7">
        <v>30490348.570000008</v>
      </c>
      <c r="F12" s="8">
        <f t="shared" si="3"/>
        <v>109.31379011797071</v>
      </c>
      <c r="G12" s="8">
        <f t="shared" si="3"/>
        <v>89.921999658332837</v>
      </c>
      <c r="H12" s="94">
        <f t="shared" si="2"/>
        <v>11.300638271961347</v>
      </c>
      <c r="I12" s="7">
        <v>735667242.70999992</v>
      </c>
      <c r="J12" s="7">
        <v>12027188.99</v>
      </c>
      <c r="K12" s="7">
        <v>747694431.69999993</v>
      </c>
      <c r="L12" s="7">
        <v>14959603.639999997</v>
      </c>
    </row>
    <row r="13" spans="1:12">
      <c r="A13" s="6" t="s">
        <v>13</v>
      </c>
      <c r="B13" s="7">
        <v>2496841189</v>
      </c>
      <c r="C13" s="7">
        <v>2544978949.8499999</v>
      </c>
      <c r="D13" s="7">
        <v>2544978949.8499999</v>
      </c>
      <c r="E13" s="7">
        <v>0</v>
      </c>
      <c r="F13" s="8">
        <f t="shared" si="3"/>
        <v>101.92794644137055</v>
      </c>
      <c r="G13" s="8">
        <f t="shared" si="3"/>
        <v>100</v>
      </c>
      <c r="H13" s="94">
        <f t="shared" si="2"/>
        <v>9.1457571547701093</v>
      </c>
      <c r="I13" s="7">
        <v>150.30000000000001</v>
      </c>
      <c r="J13" s="7">
        <v>436.37</v>
      </c>
      <c r="K13" s="7">
        <v>586.67000000000007</v>
      </c>
      <c r="L13" s="7">
        <v>436.37</v>
      </c>
    </row>
    <row r="14" spans="1:12">
      <c r="A14" s="6" t="s">
        <v>17</v>
      </c>
      <c r="B14" s="7">
        <v>4917431836</v>
      </c>
      <c r="C14" s="7">
        <v>4449542333.3800001</v>
      </c>
      <c r="D14" s="7">
        <v>2500270954.4299998</v>
      </c>
      <c r="E14" s="7">
        <v>1949271378.9500003</v>
      </c>
      <c r="F14" s="8">
        <f t="shared" ref="F14:F24" si="4">C14/B14*100</f>
        <v>90.485084120645453</v>
      </c>
      <c r="G14" s="8">
        <f t="shared" ref="G14:G24" si="5">D14/C14*100</f>
        <v>56.191643254481015</v>
      </c>
      <c r="H14" s="94">
        <f t="shared" si="2"/>
        <v>-12.182411456151883</v>
      </c>
      <c r="I14" s="7">
        <v>7849932066.9800005</v>
      </c>
      <c r="J14" s="7">
        <v>-1922232665.4700003</v>
      </c>
      <c r="K14" s="7">
        <v>5927699401.5100012</v>
      </c>
      <c r="L14" s="7">
        <v>305258041.05000007</v>
      </c>
    </row>
    <row r="15" spans="1:12">
      <c r="A15" s="6" t="s">
        <v>18</v>
      </c>
      <c r="B15" s="7">
        <v>34825072130.349998</v>
      </c>
      <c r="C15" s="7">
        <v>47224137253.110039</v>
      </c>
      <c r="D15" s="7">
        <v>28579265546.70998</v>
      </c>
      <c r="E15" s="7">
        <v>18644871706.399994</v>
      </c>
      <c r="F15" s="8">
        <f t="shared" si="4"/>
        <v>135.60384620698107</v>
      </c>
      <c r="G15" s="8">
        <f t="shared" si="5"/>
        <v>60.518343391922599</v>
      </c>
      <c r="H15" s="94">
        <f t="shared" si="2"/>
        <v>0.10267012720402136</v>
      </c>
      <c r="I15" s="7">
        <v>51793310886.18998</v>
      </c>
      <c r="J15" s="7">
        <v>-17021177521.089998</v>
      </c>
      <c r="K15" s="7">
        <v>34772133365.099976</v>
      </c>
      <c r="L15" s="7">
        <v>723106384.10000026</v>
      </c>
    </row>
    <row r="16" spans="1:12">
      <c r="A16" s="6" t="s">
        <v>19</v>
      </c>
      <c r="B16" s="7">
        <v>2864804868</v>
      </c>
      <c r="C16" s="7">
        <v>2699421464.5299997</v>
      </c>
      <c r="D16" s="7">
        <v>2484389196.9000001</v>
      </c>
      <c r="E16" s="7">
        <v>215032267.63</v>
      </c>
      <c r="F16" s="8">
        <f t="shared" si="4"/>
        <v>94.227062187818078</v>
      </c>
      <c r="G16" s="8">
        <f t="shared" si="5"/>
        <v>92.03413507466351</v>
      </c>
      <c r="H16" s="94">
        <f t="shared" si="2"/>
        <v>3.89072104105432</v>
      </c>
      <c r="I16" s="7">
        <v>1208872512.4400001</v>
      </c>
      <c r="J16" s="7">
        <v>-16822935.109999999</v>
      </c>
      <c r="K16" s="7">
        <v>1192049577.3299999</v>
      </c>
      <c r="L16" s="7">
        <v>214188344.94</v>
      </c>
    </row>
    <row r="17" spans="1:12">
      <c r="A17" s="3" t="s">
        <v>20</v>
      </c>
      <c r="B17" s="4">
        <v>2773491588</v>
      </c>
      <c r="C17" s="4">
        <v>2200482641.1100001</v>
      </c>
      <c r="D17" s="4">
        <v>2115122456.27</v>
      </c>
      <c r="E17" s="4">
        <v>85360184.840000004</v>
      </c>
      <c r="F17" s="5">
        <f t="shared" si="4"/>
        <v>79.339798636158704</v>
      </c>
      <c r="G17" s="5">
        <f t="shared" si="5"/>
        <v>96.120842616738784</v>
      </c>
      <c r="H17" s="36">
        <f t="shared" si="2"/>
        <v>-11.095455564506736</v>
      </c>
      <c r="I17" s="4">
        <v>612670537.05999994</v>
      </c>
      <c r="J17" s="4">
        <v>-6144548.5499999998</v>
      </c>
      <c r="K17" s="4">
        <v>606525988.50999987</v>
      </c>
      <c r="L17" s="4">
        <v>4116484.9400000004</v>
      </c>
    </row>
    <row r="18" spans="1:12">
      <c r="A18" s="6" t="s">
        <v>21</v>
      </c>
      <c r="B18" s="7">
        <v>54396716</v>
      </c>
      <c r="C18" s="7">
        <v>42935867.149999999</v>
      </c>
      <c r="D18" s="7">
        <v>42522629.009999998</v>
      </c>
      <c r="E18" s="7">
        <v>413238.14000000205</v>
      </c>
      <c r="F18" s="8">
        <f t="shared" si="4"/>
        <v>78.930991256898665</v>
      </c>
      <c r="G18" s="8">
        <f t="shared" si="5"/>
        <v>99.037545605970138</v>
      </c>
      <c r="H18" s="94">
        <f t="shared" si="2"/>
        <v>-61.347380086964385</v>
      </c>
      <c r="I18" s="7">
        <v>1897009</v>
      </c>
      <c r="J18" s="7">
        <v>1558.17</v>
      </c>
      <c r="K18" s="7">
        <v>1898567.1700000002</v>
      </c>
      <c r="L18" s="7">
        <v>732590.8600000001</v>
      </c>
    </row>
    <row r="19" spans="1:12">
      <c r="A19" s="6" t="s">
        <v>22</v>
      </c>
      <c r="B19" s="7">
        <v>1105005000</v>
      </c>
      <c r="C19" s="7">
        <v>381000000</v>
      </c>
      <c r="D19" s="7">
        <v>381000000</v>
      </c>
      <c r="E19" s="7">
        <v>0</v>
      </c>
      <c r="F19" s="8">
        <f t="shared" si="4"/>
        <v>34.479481993294151</v>
      </c>
      <c r="G19" s="8">
        <f t="shared" si="5"/>
        <v>100</v>
      </c>
      <c r="H19" s="94">
        <f t="shared" si="2"/>
        <v>-1.650351247252047</v>
      </c>
      <c r="I19" s="7">
        <v>0</v>
      </c>
      <c r="J19" s="7">
        <v>0</v>
      </c>
      <c r="K19" s="7">
        <v>0</v>
      </c>
      <c r="L19" s="7">
        <v>0</v>
      </c>
    </row>
    <row r="20" spans="1:12">
      <c r="A20" s="6" t="s">
        <v>23</v>
      </c>
      <c r="B20" s="7">
        <v>1614089872</v>
      </c>
      <c r="C20" s="7">
        <v>1776546773.9600003</v>
      </c>
      <c r="D20" s="7">
        <v>1691599827.26</v>
      </c>
      <c r="E20" s="7">
        <v>84946946.700000003</v>
      </c>
      <c r="F20" s="8">
        <f t="shared" si="4"/>
        <v>110.06492294996573</v>
      </c>
      <c r="G20" s="8">
        <f t="shared" si="5"/>
        <v>95.218423294836768</v>
      </c>
      <c r="H20" s="94">
        <f t="shared" si="2"/>
        <v>-10.12254675926323</v>
      </c>
      <c r="I20" s="7">
        <v>610773528.05999994</v>
      </c>
      <c r="J20" s="7">
        <v>-6146106.7199999997</v>
      </c>
      <c r="K20" s="7">
        <v>604627421.33999991</v>
      </c>
      <c r="L20" s="7">
        <v>3383894.08</v>
      </c>
    </row>
    <row r="21" spans="1:12">
      <c r="A21" s="3" t="s">
        <v>24</v>
      </c>
      <c r="B21" s="4">
        <v>273957994749</v>
      </c>
      <c r="C21" s="4">
        <v>249065559285.42001</v>
      </c>
      <c r="D21" s="4">
        <v>249065559285.42001</v>
      </c>
      <c r="E21" s="4">
        <v>0</v>
      </c>
      <c r="F21" s="5">
        <f t="shared" si="4"/>
        <v>90.913776585937413</v>
      </c>
      <c r="G21" s="5">
        <f t="shared" si="5"/>
        <v>100</v>
      </c>
      <c r="H21" s="36">
        <f t="shared" si="2"/>
        <v>-11.55645686791253</v>
      </c>
      <c r="I21" s="4">
        <v>0</v>
      </c>
      <c r="J21" s="4">
        <v>0</v>
      </c>
      <c r="K21" s="4">
        <v>0</v>
      </c>
      <c r="L21" s="4">
        <v>0</v>
      </c>
    </row>
    <row r="22" spans="1:12">
      <c r="A22" s="6" t="s">
        <v>25</v>
      </c>
      <c r="B22" s="7">
        <v>273957994749</v>
      </c>
      <c r="C22" s="7">
        <v>249065559285.42001</v>
      </c>
      <c r="D22" s="7">
        <v>249065559285.42001</v>
      </c>
      <c r="E22" s="7">
        <v>0</v>
      </c>
      <c r="F22" s="8">
        <f t="shared" si="4"/>
        <v>90.913776585937413</v>
      </c>
      <c r="G22" s="8">
        <f t="shared" si="5"/>
        <v>100</v>
      </c>
      <c r="H22" s="94">
        <f t="shared" si="2"/>
        <v>-11.55645686791253</v>
      </c>
      <c r="I22" s="7">
        <v>0</v>
      </c>
      <c r="J22" s="7">
        <v>0</v>
      </c>
      <c r="K22" s="7">
        <v>0</v>
      </c>
      <c r="L22" s="7">
        <v>0</v>
      </c>
    </row>
    <row r="23" spans="1:12">
      <c r="A23" s="9" t="s">
        <v>891</v>
      </c>
      <c r="B23" s="10">
        <f>B3+B9+B17</f>
        <v>584433650159.34998</v>
      </c>
      <c r="C23" s="10">
        <f>C3+C9+C17</f>
        <v>591611594538.72009</v>
      </c>
      <c r="D23" s="10">
        <f>D3+D9+D17</f>
        <v>503511809774.43982</v>
      </c>
      <c r="E23" s="10">
        <f>E3+E9+E17</f>
        <v>88099784764.279968</v>
      </c>
      <c r="F23" s="11">
        <f t="shared" si="4"/>
        <v>101.22818807189029</v>
      </c>
      <c r="G23" s="11">
        <f t="shared" si="5"/>
        <v>85.108509438025521</v>
      </c>
      <c r="H23" s="95">
        <f t="shared" si="2"/>
        <v>1.48160312662948</v>
      </c>
      <c r="I23" s="10">
        <f>I3+I9+I17</f>
        <v>204075773491.06</v>
      </c>
      <c r="J23" s="10">
        <f t="shared" ref="J23:L23" si="6">J3+J9+J17</f>
        <v>-46036884071.360016</v>
      </c>
      <c r="K23" s="10">
        <f t="shared" si="6"/>
        <v>158038889419.69992</v>
      </c>
      <c r="L23" s="10">
        <f t="shared" si="6"/>
        <v>42198955871.700012</v>
      </c>
    </row>
    <row r="24" spans="1:12">
      <c r="A24" s="9" t="s">
        <v>26</v>
      </c>
      <c r="B24" s="10">
        <v>858391644908.34998</v>
      </c>
      <c r="C24" s="10">
        <v>840677153824.14014</v>
      </c>
      <c r="D24" s="10">
        <v>752577369059.85974</v>
      </c>
      <c r="E24" s="10">
        <v>88099784764.279984</v>
      </c>
      <c r="F24" s="11">
        <f t="shared" si="4"/>
        <v>97.936315994070384</v>
      </c>
      <c r="G24" s="11">
        <f t="shared" si="5"/>
        <v>89.5203783802706</v>
      </c>
      <c r="H24" s="95">
        <f t="shared" si="2"/>
        <v>-2.765114474739633</v>
      </c>
      <c r="I24" s="10">
        <v>204075773491.06</v>
      </c>
      <c r="J24" s="10">
        <v>-46036884071.360008</v>
      </c>
      <c r="K24" s="10">
        <v>158038889419.69995</v>
      </c>
      <c r="L24" s="10">
        <v>42198955871.699982</v>
      </c>
    </row>
    <row r="25" spans="1:12">
      <c r="B25" s="119">
        <v>2017</v>
      </c>
      <c r="C25" s="119"/>
      <c r="D25" s="119"/>
      <c r="E25" s="119"/>
    </row>
    <row r="26" spans="1:12" ht="45">
      <c r="B26" s="1" t="s">
        <v>0</v>
      </c>
      <c r="C26" s="1" t="s">
        <v>1</v>
      </c>
      <c r="D26" s="1" t="s">
        <v>2</v>
      </c>
      <c r="E26" s="1" t="s">
        <v>3</v>
      </c>
      <c r="F26" s="2" t="s">
        <v>4</v>
      </c>
      <c r="G26" s="2" t="s">
        <v>5</v>
      </c>
      <c r="H26" s="2" t="s">
        <v>892</v>
      </c>
    </row>
    <row r="27" spans="1:12">
      <c r="A27" s="3" t="s">
        <v>6</v>
      </c>
      <c r="B27" s="4">
        <v>497001810000</v>
      </c>
      <c r="C27" s="4">
        <v>491417598368.78986</v>
      </c>
      <c r="D27" s="4">
        <v>436128673489.31995</v>
      </c>
      <c r="E27" s="4">
        <v>55288924879.469963</v>
      </c>
      <c r="F27" s="5">
        <f>C27/B27*100</f>
        <v>98.876420262692776</v>
      </c>
      <c r="G27" s="5">
        <f>D27/C27*100</f>
        <v>88.749095461172772</v>
      </c>
      <c r="H27" s="36">
        <f>C27/C51*100-100</f>
        <v>0.53660799793853187</v>
      </c>
      <c r="I27" s="4">
        <v>111457854280.29997</v>
      </c>
      <c r="J27" s="4">
        <v>-33905778024.800007</v>
      </c>
      <c r="K27" s="4">
        <v>77552076255.5</v>
      </c>
      <c r="L27" s="4">
        <v>29450542026.150002</v>
      </c>
    </row>
    <row r="28" spans="1:12">
      <c r="A28" s="6" t="s">
        <v>7</v>
      </c>
      <c r="B28" s="7">
        <v>264830360000</v>
      </c>
      <c r="C28" s="7">
        <v>262876811610.22992</v>
      </c>
      <c r="D28" s="7">
        <v>234899472170.57993</v>
      </c>
      <c r="E28" s="7">
        <v>27977339439.649975</v>
      </c>
      <c r="F28" s="8">
        <f t="shared" ref="F28:G48" si="7">C28/B28*100</f>
        <v>99.26233971446095</v>
      </c>
      <c r="G28" s="8">
        <f t="shared" si="7"/>
        <v>89.357243315499318</v>
      </c>
      <c r="H28" s="94">
        <f t="shared" ref="H28:H48" si="8">C28/C52*100-100</f>
        <v>0.1811247131540199</v>
      </c>
      <c r="I28" s="7">
        <v>43843496807.499985</v>
      </c>
      <c r="J28" s="7">
        <v>-11745204260.890003</v>
      </c>
      <c r="K28" s="7">
        <v>32098292546.610001</v>
      </c>
      <c r="L28" s="7">
        <v>14552347566.020004</v>
      </c>
    </row>
    <row r="29" spans="1:12">
      <c r="A29" s="6" t="s">
        <v>8</v>
      </c>
      <c r="B29" s="7">
        <v>172666450000</v>
      </c>
      <c r="C29" s="7">
        <v>170130851608.68994</v>
      </c>
      <c r="D29" s="7">
        <v>145655122345.27005</v>
      </c>
      <c r="E29" s="7">
        <v>24475729263.419991</v>
      </c>
      <c r="F29" s="8">
        <f t="shared" si="7"/>
        <v>98.531504880473278</v>
      </c>
      <c r="G29" s="8">
        <f t="shared" si="7"/>
        <v>85.613585641882651</v>
      </c>
      <c r="H29" s="94">
        <f t="shared" si="8"/>
        <v>1.6729088075793328</v>
      </c>
      <c r="I29" s="7">
        <v>51850309785.929993</v>
      </c>
      <c r="J29" s="7">
        <v>-17222354435.280003</v>
      </c>
      <c r="K29" s="7">
        <v>34627955350.649994</v>
      </c>
      <c r="L29" s="7">
        <v>12163893667.379999</v>
      </c>
    </row>
    <row r="30" spans="1:12">
      <c r="A30" s="6" t="s">
        <v>9</v>
      </c>
      <c r="B30" s="7">
        <v>34642000000</v>
      </c>
      <c r="C30" s="7">
        <v>34314999058.419994</v>
      </c>
      <c r="D30" s="7">
        <v>33095165324.909992</v>
      </c>
      <c r="E30" s="7">
        <v>1219833733.5099988</v>
      </c>
      <c r="F30" s="8">
        <f t="shared" si="7"/>
        <v>99.056056400958354</v>
      </c>
      <c r="G30" s="8">
        <f t="shared" si="7"/>
        <v>96.445187914960215</v>
      </c>
      <c r="H30" s="94">
        <f t="shared" si="8"/>
        <v>0.33108948513122982</v>
      </c>
      <c r="I30" s="7">
        <v>13092501306.449999</v>
      </c>
      <c r="J30" s="7">
        <v>-4937692300.8299999</v>
      </c>
      <c r="K30" s="7">
        <v>8154809005.619998</v>
      </c>
      <c r="L30" s="7">
        <v>1080504530.9100001</v>
      </c>
    </row>
    <row r="31" spans="1:12">
      <c r="A31" s="6" t="s">
        <v>10</v>
      </c>
      <c r="B31" s="7">
        <v>10137000000</v>
      </c>
      <c r="C31" s="7">
        <v>10565475494.65</v>
      </c>
      <c r="D31" s="7">
        <v>10022729297.4</v>
      </c>
      <c r="E31" s="7">
        <v>542746197.24999964</v>
      </c>
      <c r="F31" s="8">
        <f t="shared" si="7"/>
        <v>104.22684714067279</v>
      </c>
      <c r="G31" s="8">
        <f t="shared" si="7"/>
        <v>94.863021569404722</v>
      </c>
      <c r="H31" s="94">
        <f t="shared" si="8"/>
        <v>-3.5045846302720207</v>
      </c>
      <c r="I31" s="7">
        <v>1444763021.3299999</v>
      </c>
      <c r="J31" s="7">
        <v>-1468956.01</v>
      </c>
      <c r="K31" s="7">
        <v>1443294065.3199999</v>
      </c>
      <c r="L31" s="7">
        <v>550871277</v>
      </c>
    </row>
    <row r="32" spans="1:12">
      <c r="A32" s="6" t="s">
        <v>11</v>
      </c>
      <c r="B32" s="7">
        <v>14726000000</v>
      </c>
      <c r="C32" s="7">
        <v>13529460596.799999</v>
      </c>
      <c r="D32" s="7">
        <v>12456184351.16</v>
      </c>
      <c r="E32" s="7">
        <v>1073276245.64</v>
      </c>
      <c r="F32" s="8">
        <f t="shared" si="7"/>
        <v>91.874647540404723</v>
      </c>
      <c r="G32" s="8">
        <f t="shared" si="7"/>
        <v>92.067117251563957</v>
      </c>
      <c r="H32" s="94">
        <f t="shared" si="8"/>
        <v>-2.7402136957555854</v>
      </c>
      <c r="I32" s="7">
        <v>1226783359.0900002</v>
      </c>
      <c r="J32" s="7">
        <v>941928.21</v>
      </c>
      <c r="K32" s="7">
        <v>1227725287.3</v>
      </c>
      <c r="L32" s="7">
        <v>1102924984.8399999</v>
      </c>
    </row>
    <row r="33" spans="1:12">
      <c r="A33" s="3" t="s">
        <v>12</v>
      </c>
      <c r="B33" s="4">
        <v>77974200722.729996</v>
      </c>
      <c r="C33" s="4">
        <v>89081524705.789978</v>
      </c>
      <c r="D33" s="4">
        <v>56159986162.640007</v>
      </c>
      <c r="E33" s="4">
        <v>32921538543.150009</v>
      </c>
      <c r="F33" s="5">
        <f t="shared" si="7"/>
        <v>114.2448705855373</v>
      </c>
      <c r="G33" s="5">
        <f t="shared" si="7"/>
        <v>63.043359830357517</v>
      </c>
      <c r="H33" s="36">
        <f t="shared" si="8"/>
        <v>0.43923135305092842</v>
      </c>
      <c r="I33" s="4">
        <v>100211838336.65001</v>
      </c>
      <c r="J33" s="4">
        <v>-28298593510.529999</v>
      </c>
      <c r="K33" s="4">
        <v>71913244826.119995</v>
      </c>
      <c r="L33" s="4">
        <v>4762139524.0900002</v>
      </c>
    </row>
    <row r="34" spans="1:12">
      <c r="A34" s="6" t="s">
        <v>14</v>
      </c>
      <c r="B34" s="7">
        <v>992434260</v>
      </c>
      <c r="C34" s="7">
        <v>962749445.01999986</v>
      </c>
      <c r="D34" s="7">
        <v>921397585.12999988</v>
      </c>
      <c r="E34" s="7">
        <v>41351859.890000008</v>
      </c>
      <c r="F34" s="8">
        <f>C34/B34*100</f>
        <v>97.008888530309292</v>
      </c>
      <c r="G34" s="8">
        <f>D34/C34*100</f>
        <v>95.704816024158717</v>
      </c>
      <c r="H34" s="94">
        <f t="shared" si="8"/>
        <v>1.349095560722489</v>
      </c>
      <c r="I34" s="7">
        <v>164934964.71000004</v>
      </c>
      <c r="J34" s="7">
        <v>-8284625.9299999978</v>
      </c>
      <c r="K34" s="7">
        <v>156650338.78</v>
      </c>
      <c r="L34" s="7">
        <v>23390082.989999998</v>
      </c>
    </row>
    <row r="35" spans="1:12">
      <c r="A35" s="6" t="s">
        <v>15</v>
      </c>
      <c r="B35" s="7">
        <v>32789574547.099998</v>
      </c>
      <c r="C35" s="7">
        <v>30674394073.180019</v>
      </c>
      <c r="D35" s="7">
        <v>20715707865.980022</v>
      </c>
      <c r="E35" s="7">
        <v>9958686207.1999989</v>
      </c>
      <c r="F35" s="8">
        <f t="shared" si="7"/>
        <v>93.549228670589585</v>
      </c>
      <c r="G35" s="8">
        <f t="shared" si="7"/>
        <v>67.534203989681032</v>
      </c>
      <c r="H35" s="94">
        <f t="shared" si="8"/>
        <v>-4.4825707386266345</v>
      </c>
      <c r="I35" s="7">
        <v>37148891869.07</v>
      </c>
      <c r="J35" s="7">
        <v>-5547644300.3100014</v>
      </c>
      <c r="K35" s="7">
        <v>31601247568.759998</v>
      </c>
      <c r="L35" s="7">
        <v>3249684905.0799999</v>
      </c>
    </row>
    <row r="36" spans="1:12">
      <c r="A36" s="6" t="s">
        <v>16</v>
      </c>
      <c r="B36" s="7">
        <v>313100000</v>
      </c>
      <c r="C36" s="7">
        <v>271825606.49000001</v>
      </c>
      <c r="D36" s="7">
        <v>246157020.28</v>
      </c>
      <c r="E36" s="7">
        <v>25668586.20999999</v>
      </c>
      <c r="F36" s="8">
        <f t="shared" si="7"/>
        <v>86.817504468221017</v>
      </c>
      <c r="G36" s="8">
        <f t="shared" si="7"/>
        <v>90.556965349419968</v>
      </c>
      <c r="H36" s="94">
        <f t="shared" si="8"/>
        <v>-18.322568276808866</v>
      </c>
      <c r="I36" s="7">
        <v>727767481.98999989</v>
      </c>
      <c r="J36" s="7">
        <v>-3469672.4700000007</v>
      </c>
      <c r="K36" s="7">
        <v>724297809.51999998</v>
      </c>
      <c r="L36" s="7">
        <v>14299153.020000001</v>
      </c>
    </row>
    <row r="37" spans="1:12">
      <c r="A37" s="6" t="s">
        <v>13</v>
      </c>
      <c r="B37" s="7">
        <v>2193241734</v>
      </c>
      <c r="C37" s="7">
        <v>2331725040.1600003</v>
      </c>
      <c r="D37" s="7">
        <v>2331725040.1600003</v>
      </c>
      <c r="E37" s="7">
        <v>0</v>
      </c>
      <c r="F37" s="8">
        <f>C37/B37*100</f>
        <v>106.3140922413252</v>
      </c>
      <c r="G37" s="8">
        <f>D37/C37*100</f>
        <v>100</v>
      </c>
      <c r="H37" s="94">
        <f t="shared" si="8"/>
        <v>40.073854437912786</v>
      </c>
      <c r="I37" s="7">
        <v>150.30000000000001</v>
      </c>
      <c r="J37" s="7">
        <v>0</v>
      </c>
      <c r="K37" s="7">
        <v>150.30000000000001</v>
      </c>
      <c r="L37" s="7">
        <v>0</v>
      </c>
    </row>
    <row r="38" spans="1:12">
      <c r="A38" s="6" t="s">
        <v>17</v>
      </c>
      <c r="B38" s="7">
        <v>4999774598</v>
      </c>
      <c r="C38" s="7">
        <v>5066800862.0600004</v>
      </c>
      <c r="D38" s="7">
        <v>2830643831.0300002</v>
      </c>
      <c r="E38" s="7">
        <v>2236157031.0299993</v>
      </c>
      <c r="F38" s="8">
        <f t="shared" si="7"/>
        <v>101.34058571534028</v>
      </c>
      <c r="G38" s="8">
        <f t="shared" si="7"/>
        <v>55.86649067315328</v>
      </c>
      <c r="H38" s="94">
        <f t="shared" si="8"/>
        <v>2.1425493010358849</v>
      </c>
      <c r="I38" s="7">
        <v>8297422617.1800003</v>
      </c>
      <c r="J38" s="7">
        <v>-2279962565.4500003</v>
      </c>
      <c r="K38" s="7">
        <v>6017460051.7300005</v>
      </c>
      <c r="L38" s="7">
        <v>403685015.77999997</v>
      </c>
    </row>
    <row r="39" spans="1:12">
      <c r="A39" s="6" t="s">
        <v>18</v>
      </c>
      <c r="B39" s="7">
        <v>33867436794.630001</v>
      </c>
      <c r="C39" s="7">
        <v>47175701899.959961</v>
      </c>
      <c r="D39" s="7">
        <v>26742007382.139988</v>
      </c>
      <c r="E39" s="7">
        <v>20433694517.820011</v>
      </c>
      <c r="F39" s="8">
        <f t="shared" si="7"/>
        <v>139.29516480987456</v>
      </c>
      <c r="G39" s="8">
        <f t="shared" si="7"/>
        <v>56.685976689543828</v>
      </c>
      <c r="H39" s="94">
        <f t="shared" si="8"/>
        <v>2.0395412531366759</v>
      </c>
      <c r="I39" s="7">
        <v>52667674552.820007</v>
      </c>
      <c r="J39" s="7">
        <v>-20437455820.199997</v>
      </c>
      <c r="K39" s="7">
        <v>32230218732.619987</v>
      </c>
      <c r="L39" s="7">
        <v>870602364.25000024</v>
      </c>
    </row>
    <row r="40" spans="1:12">
      <c r="A40" s="6" t="s">
        <v>19</v>
      </c>
      <c r="B40" s="7">
        <v>2818638789</v>
      </c>
      <c r="C40" s="7">
        <v>2598327778.9200001</v>
      </c>
      <c r="D40" s="7">
        <v>2372347437.9199996</v>
      </c>
      <c r="E40" s="7">
        <v>225980340.99999988</v>
      </c>
      <c r="F40" s="8">
        <f t="shared" si="7"/>
        <v>92.183779952940966</v>
      </c>
      <c r="G40" s="8">
        <f t="shared" si="7"/>
        <v>91.30285475014513</v>
      </c>
      <c r="H40" s="94">
        <f t="shared" si="8"/>
        <v>6.6034834554202746</v>
      </c>
      <c r="I40" s="7">
        <v>1205146700.5799999</v>
      </c>
      <c r="J40" s="7">
        <v>-21776526.170000002</v>
      </c>
      <c r="K40" s="7">
        <v>1183370174.4099996</v>
      </c>
      <c r="L40" s="7">
        <v>200478002.96999997</v>
      </c>
    </row>
    <row r="41" spans="1:12">
      <c r="A41" s="3" t="s">
        <v>20</v>
      </c>
      <c r="B41" s="4">
        <v>3057063412.5700002</v>
      </c>
      <c r="C41" s="4">
        <v>2475107043.2699995</v>
      </c>
      <c r="D41" s="4">
        <v>2422837431.4499998</v>
      </c>
      <c r="E41" s="4">
        <v>52269611.82</v>
      </c>
      <c r="F41" s="5">
        <f t="shared" si="7"/>
        <v>80.963549303324271</v>
      </c>
      <c r="G41" s="5">
        <f t="shared" si="7"/>
        <v>97.888187827588112</v>
      </c>
      <c r="H41" s="36">
        <f t="shared" si="8"/>
        <v>-35.348084777248957</v>
      </c>
      <c r="I41" s="4">
        <v>568332117.83999979</v>
      </c>
      <c r="J41" s="4">
        <v>-4364287.1800000006</v>
      </c>
      <c r="K41" s="4">
        <v>563967830.65999997</v>
      </c>
      <c r="L41" s="4">
        <v>3566905.4200000009</v>
      </c>
    </row>
    <row r="42" spans="1:12">
      <c r="A42" s="6" t="s">
        <v>21</v>
      </c>
      <c r="B42" s="7">
        <v>199697409</v>
      </c>
      <c r="C42" s="7">
        <v>111081389.16999999</v>
      </c>
      <c r="D42" s="7">
        <v>110348109.91</v>
      </c>
      <c r="E42" s="7">
        <v>733279.25999999954</v>
      </c>
      <c r="F42" s="8">
        <f t="shared" si="7"/>
        <v>55.624852483689459</v>
      </c>
      <c r="G42" s="8">
        <f t="shared" si="7"/>
        <v>99.339872083452448</v>
      </c>
      <c r="H42" s="94">
        <f t="shared" si="8"/>
        <v>-88.363150033979565</v>
      </c>
      <c r="I42" s="7">
        <v>1373061.98</v>
      </c>
      <c r="J42" s="7">
        <v>-2890.7500000000005</v>
      </c>
      <c r="K42" s="7">
        <v>1370171.23</v>
      </c>
      <c r="L42" s="7">
        <v>206441.49000000002</v>
      </c>
    </row>
    <row r="43" spans="1:12">
      <c r="A43" s="6" t="s">
        <v>22</v>
      </c>
      <c r="B43" s="7">
        <v>1027393351.5700001</v>
      </c>
      <c r="C43" s="7">
        <v>387393351</v>
      </c>
      <c r="D43" s="7">
        <v>387393351</v>
      </c>
      <c r="E43" s="7">
        <v>0</v>
      </c>
      <c r="F43" s="8">
        <f t="shared" si="7"/>
        <v>37.706429617050667</v>
      </c>
      <c r="G43" s="8">
        <f t="shared" si="7"/>
        <v>100</v>
      </c>
      <c r="H43" s="94">
        <f t="shared" si="8"/>
        <v>1.8370799204543715</v>
      </c>
      <c r="I43" s="7">
        <v>0</v>
      </c>
      <c r="J43" s="7">
        <v>0</v>
      </c>
      <c r="K43" s="7">
        <v>0</v>
      </c>
      <c r="L43" s="7">
        <v>0</v>
      </c>
    </row>
    <row r="44" spans="1:12">
      <c r="A44" s="6" t="s">
        <v>23</v>
      </c>
      <c r="B44" s="7">
        <v>1829972652</v>
      </c>
      <c r="C44" s="7">
        <v>1976632303.0999994</v>
      </c>
      <c r="D44" s="7">
        <v>1925095970.5399997</v>
      </c>
      <c r="E44" s="7">
        <v>51536332.560000002</v>
      </c>
      <c r="F44" s="8">
        <f t="shared" si="7"/>
        <v>108.01430835262555</v>
      </c>
      <c r="G44" s="8">
        <f t="shared" si="7"/>
        <v>97.392720311249889</v>
      </c>
      <c r="H44" s="94">
        <f t="shared" si="8"/>
        <v>-20.725029535576851</v>
      </c>
      <c r="I44" s="7">
        <v>566959055.85999978</v>
      </c>
      <c r="J44" s="7">
        <v>-4361396.4300000006</v>
      </c>
      <c r="K44" s="7">
        <v>562597659.42999995</v>
      </c>
      <c r="L44" s="7">
        <v>3360463.9300000006</v>
      </c>
    </row>
    <row r="45" spans="1:12">
      <c r="A45" s="3" t="s">
        <v>24</v>
      </c>
      <c r="B45" s="4">
        <v>314194723378</v>
      </c>
      <c r="C45" s="4">
        <v>281609657941.28003</v>
      </c>
      <c r="D45" s="4">
        <v>281609657941.28003</v>
      </c>
      <c r="E45" s="4">
        <v>0</v>
      </c>
      <c r="F45" s="8">
        <f t="shared" si="7"/>
        <v>89.629022064282836</v>
      </c>
      <c r="G45" s="8">
        <f t="shared" si="7"/>
        <v>100</v>
      </c>
      <c r="H45" s="94">
        <f t="shared" si="8"/>
        <v>6.4211185251141103</v>
      </c>
      <c r="I45" s="4">
        <v>0</v>
      </c>
      <c r="J45" s="4">
        <v>0</v>
      </c>
      <c r="K45" s="4">
        <v>0</v>
      </c>
      <c r="L45" s="4">
        <v>0</v>
      </c>
    </row>
    <row r="46" spans="1:12">
      <c r="A46" s="6" t="s">
        <v>25</v>
      </c>
      <c r="B46" s="7">
        <v>314194723378</v>
      </c>
      <c r="C46" s="7">
        <v>281609657941.28003</v>
      </c>
      <c r="D46" s="7">
        <v>281609657941.28003</v>
      </c>
      <c r="E46" s="7">
        <v>0</v>
      </c>
      <c r="F46" s="8">
        <f t="shared" si="7"/>
        <v>89.629022064282836</v>
      </c>
      <c r="G46" s="8">
        <f t="shared" si="7"/>
        <v>100</v>
      </c>
      <c r="H46" s="94">
        <f t="shared" si="8"/>
        <v>6.4211185251141103</v>
      </c>
      <c r="I46" s="7">
        <v>0</v>
      </c>
      <c r="J46" s="7">
        <v>0</v>
      </c>
      <c r="K46" s="7">
        <v>0</v>
      </c>
      <c r="L46" s="7">
        <v>0</v>
      </c>
    </row>
    <row r="47" spans="1:12">
      <c r="A47" s="9" t="s">
        <v>891</v>
      </c>
      <c r="B47" s="10">
        <f>B27+B33+B41</f>
        <v>578033074135.29993</v>
      </c>
      <c r="C47" s="10">
        <f>C27+C33+C41</f>
        <v>582974230117.84985</v>
      </c>
      <c r="D47" s="10">
        <f>D27+D33+D41</f>
        <v>494711497083.40997</v>
      </c>
      <c r="E47" s="10">
        <f>E27+E33+E41</f>
        <v>88262733034.439972</v>
      </c>
      <c r="F47" s="11">
        <f t="shared" si="7"/>
        <v>100.85482236287977</v>
      </c>
      <c r="G47" s="11">
        <f t="shared" si="7"/>
        <v>84.859925452176967</v>
      </c>
      <c r="H47" s="95">
        <f t="shared" si="8"/>
        <v>0.28542578215694903</v>
      </c>
      <c r="I47" s="10">
        <f>I27+I33+I41</f>
        <v>212238024734.78998</v>
      </c>
      <c r="J47" s="10">
        <f t="shared" ref="J47:L47" si="9">J27+J33+J41</f>
        <v>-62208735822.510002</v>
      </c>
      <c r="K47" s="10">
        <f t="shared" si="9"/>
        <v>150029288912.28</v>
      </c>
      <c r="L47" s="10">
        <f t="shared" si="9"/>
        <v>34216248455.66</v>
      </c>
    </row>
    <row r="48" spans="1:12">
      <c r="A48" s="9" t="s">
        <v>26</v>
      </c>
      <c r="B48" s="10">
        <v>892227797513.29993</v>
      </c>
      <c r="C48" s="10">
        <v>864583888059.12988</v>
      </c>
      <c r="D48" s="10">
        <v>776321155024.68994</v>
      </c>
      <c r="E48" s="10">
        <v>88262733034.439957</v>
      </c>
      <c r="F48" s="11">
        <f t="shared" si="7"/>
        <v>96.901698251139962</v>
      </c>
      <c r="G48" s="11">
        <f t="shared" si="7"/>
        <v>89.791304897830386</v>
      </c>
      <c r="H48" s="95">
        <f t="shared" si="8"/>
        <v>2.2047451727490852</v>
      </c>
      <c r="I48" s="10">
        <v>212238024734.79019</v>
      </c>
      <c r="J48" s="10">
        <v>-62208735822.510017</v>
      </c>
      <c r="K48" s="10">
        <v>150029288912.28</v>
      </c>
      <c r="L48" s="10">
        <v>34216248455.660027</v>
      </c>
    </row>
    <row r="49" spans="1:12">
      <c r="B49" s="119">
        <v>2016</v>
      </c>
      <c r="C49" s="119"/>
      <c r="D49" s="119"/>
      <c r="E49" s="119"/>
    </row>
    <row r="50" spans="1:12" ht="45">
      <c r="B50" s="1" t="s">
        <v>0</v>
      </c>
      <c r="C50" s="1" t="s">
        <v>1</v>
      </c>
      <c r="D50" s="1" t="s">
        <v>2</v>
      </c>
      <c r="E50" s="1" t="s">
        <v>3</v>
      </c>
      <c r="F50" s="2" t="s">
        <v>4</v>
      </c>
      <c r="G50" s="2" t="s">
        <v>5</v>
      </c>
      <c r="H50" s="2" t="s">
        <v>892</v>
      </c>
    </row>
    <row r="51" spans="1:12">
      <c r="A51" s="3" t="s">
        <v>6</v>
      </c>
      <c r="B51" s="4">
        <v>487774944898</v>
      </c>
      <c r="C51" s="4">
        <v>488794686984.93011</v>
      </c>
      <c r="D51" s="4">
        <v>430133793852.37</v>
      </c>
      <c r="E51" s="4">
        <v>58660893132.559998</v>
      </c>
      <c r="F51" s="5">
        <f>C51/B51*100</f>
        <v>100.20905995635823</v>
      </c>
      <c r="G51" s="5">
        <f>D51/C51*100</f>
        <v>87.998868503583253</v>
      </c>
      <c r="H51" s="36">
        <f>C51/C75*100-100</f>
        <v>2.4345095347942021</v>
      </c>
      <c r="I51" s="4">
        <v>108105781521.43004</v>
      </c>
      <c r="J51" s="4">
        <v>-28625709694.780003</v>
      </c>
      <c r="K51" s="4">
        <v>79480071826.650024</v>
      </c>
      <c r="L51" s="4">
        <v>26683110678.91</v>
      </c>
    </row>
    <row r="52" spans="1:12">
      <c r="A52" s="6" t="s">
        <v>7</v>
      </c>
      <c r="B52" s="7">
        <v>264977320000</v>
      </c>
      <c r="C52" s="7">
        <v>262401537577.98007</v>
      </c>
      <c r="D52" s="7">
        <v>235538941697.95001</v>
      </c>
      <c r="E52" s="7">
        <v>26862595880.029999</v>
      </c>
      <c r="F52" s="8">
        <f t="shared" ref="F52:G70" si="10">C52/B52*100</f>
        <v>99.027923438119174</v>
      </c>
      <c r="G52" s="8">
        <f t="shared" si="10"/>
        <v>89.762790215340459</v>
      </c>
      <c r="H52" s="94">
        <f t="shared" ref="H52:H72" si="11">C52/C76*100-100</f>
        <v>1.1327826096561751</v>
      </c>
      <c r="I52" s="7">
        <v>43144358651.080025</v>
      </c>
      <c r="J52" s="7">
        <v>-12344189407.620001</v>
      </c>
      <c r="K52" s="7">
        <v>30800169243.460011</v>
      </c>
      <c r="L52" s="7">
        <v>13819268315.989998</v>
      </c>
    </row>
    <row r="53" spans="1:12">
      <c r="A53" s="6" t="s">
        <v>8</v>
      </c>
      <c r="B53" s="7">
        <v>163814624898</v>
      </c>
      <c r="C53" s="7">
        <v>167331547414.14001</v>
      </c>
      <c r="D53" s="7">
        <v>138576433815.85999</v>
      </c>
      <c r="E53" s="7">
        <v>28755113598.279999</v>
      </c>
      <c r="F53" s="8">
        <f t="shared" si="10"/>
        <v>102.14689165776856</v>
      </c>
      <c r="G53" s="8">
        <f t="shared" si="10"/>
        <v>82.815485757080779</v>
      </c>
      <c r="H53" s="94">
        <f t="shared" si="11"/>
        <v>3.2361829611134709</v>
      </c>
      <c r="I53" s="7">
        <v>49189432141.110001</v>
      </c>
      <c r="J53" s="7">
        <v>-15887892497.680002</v>
      </c>
      <c r="K53" s="7">
        <v>33301539643.43</v>
      </c>
      <c r="L53" s="7">
        <v>10206343455.780003</v>
      </c>
    </row>
    <row r="54" spans="1:12">
      <c r="A54" s="6" t="s">
        <v>9</v>
      </c>
      <c r="B54" s="7">
        <v>33953000000</v>
      </c>
      <c r="C54" s="7">
        <v>34201760625.260006</v>
      </c>
      <c r="D54" s="7">
        <v>32973224167.989998</v>
      </c>
      <c r="E54" s="7">
        <v>1228536457.2700005</v>
      </c>
      <c r="F54" s="8">
        <f t="shared" si="10"/>
        <v>100.73266169487233</v>
      </c>
      <c r="G54" s="8">
        <f t="shared" si="10"/>
        <v>96.4079730551571</v>
      </c>
      <c r="H54" s="94">
        <f t="shared" si="11"/>
        <v>2.4652915137697278</v>
      </c>
      <c r="I54" s="7">
        <v>13330066944.050001</v>
      </c>
      <c r="J54" s="7">
        <v>-404883312.27999997</v>
      </c>
      <c r="K54" s="7">
        <v>12925183631.769999</v>
      </c>
      <c r="L54" s="7">
        <v>1061218782.5899999</v>
      </c>
    </row>
    <row r="55" spans="1:12">
      <c r="A55" s="6" t="s">
        <v>10</v>
      </c>
      <c r="B55" s="7">
        <v>10960000000</v>
      </c>
      <c r="C55" s="7">
        <v>10949199455.92</v>
      </c>
      <c r="D55" s="7">
        <v>10252665865.5</v>
      </c>
      <c r="E55" s="7">
        <v>696533590.4199996</v>
      </c>
      <c r="F55" s="8">
        <f t="shared" si="10"/>
        <v>99.901454889781022</v>
      </c>
      <c r="G55" s="8">
        <f t="shared" si="10"/>
        <v>93.638497561176507</v>
      </c>
      <c r="H55" s="94">
        <f t="shared" si="11"/>
        <v>2.1747113206998563</v>
      </c>
      <c r="I55" s="7">
        <v>1295489554.1199999</v>
      </c>
      <c r="J55" s="7">
        <v>-1479127.54</v>
      </c>
      <c r="K55" s="7">
        <v>1294010426.5799999</v>
      </c>
      <c r="L55" s="7">
        <v>545780995.66999996</v>
      </c>
    </row>
    <row r="56" spans="1:12">
      <c r="A56" s="6" t="s">
        <v>11</v>
      </c>
      <c r="B56" s="7">
        <v>14070000000</v>
      </c>
      <c r="C56" s="7">
        <v>13910641911.630001</v>
      </c>
      <c r="D56" s="7">
        <v>12792528305.07</v>
      </c>
      <c r="E56" s="7">
        <v>1118113606.5599999</v>
      </c>
      <c r="F56" s="8">
        <f t="shared" si="10"/>
        <v>98.867390985287855</v>
      </c>
      <c r="G56" s="8">
        <f t="shared" si="10"/>
        <v>91.96217102227898</v>
      </c>
      <c r="H56" s="94">
        <f t="shared" si="11"/>
        <v>20.603595352061106</v>
      </c>
      <c r="I56" s="7">
        <v>1146434231.0699999</v>
      </c>
      <c r="J56" s="7">
        <v>12734650.34</v>
      </c>
      <c r="K56" s="7">
        <v>1159168881.4100001</v>
      </c>
      <c r="L56" s="7">
        <v>1050499128.8800001</v>
      </c>
    </row>
    <row r="57" spans="1:12">
      <c r="A57" s="3" t="s">
        <v>12</v>
      </c>
      <c r="B57" s="4">
        <v>78560353104.440002</v>
      </c>
      <c r="C57" s="4">
        <v>88691961801.919998</v>
      </c>
      <c r="D57" s="4">
        <v>56790650991.520027</v>
      </c>
      <c r="E57" s="4">
        <v>31901310810.400002</v>
      </c>
      <c r="F57" s="5">
        <f t="shared" si="10"/>
        <v>112.8965926158845</v>
      </c>
      <c r="G57" s="5">
        <f t="shared" si="10"/>
        <v>64.031339298090288</v>
      </c>
      <c r="H57" s="36">
        <f t="shared" si="11"/>
        <v>6.0872576659168658</v>
      </c>
      <c r="I57" s="4">
        <v>99643832116.369995</v>
      </c>
      <c r="J57" s="4">
        <v>-26530472848.129993</v>
      </c>
      <c r="K57" s="4">
        <v>73113359268.240005</v>
      </c>
      <c r="L57" s="4">
        <v>4802831741.9900007</v>
      </c>
    </row>
    <row r="58" spans="1:12">
      <c r="A58" s="6" t="s">
        <v>14</v>
      </c>
      <c r="B58" s="7">
        <v>1017497193</v>
      </c>
      <c r="C58" s="7">
        <v>949933928.56000018</v>
      </c>
      <c r="D58" s="7">
        <v>922572440.34000015</v>
      </c>
      <c r="E58" s="7">
        <v>27361488.21999998</v>
      </c>
      <c r="F58" s="8">
        <f t="shared" si="10"/>
        <v>93.359857412402718</v>
      </c>
      <c r="G58" s="8">
        <f t="shared" si="10"/>
        <v>97.119643019649047</v>
      </c>
      <c r="H58" s="94">
        <f t="shared" si="11"/>
        <v>42.956253483274111</v>
      </c>
      <c r="I58" s="7">
        <v>170556043.40999997</v>
      </c>
      <c r="J58" s="7">
        <v>-8099130.9400000013</v>
      </c>
      <c r="K58" s="7">
        <v>162456912.47000006</v>
      </c>
      <c r="L58" s="7">
        <v>24883435.979999993</v>
      </c>
    </row>
    <row r="59" spans="1:12">
      <c r="A59" s="6" t="s">
        <v>15</v>
      </c>
      <c r="B59" s="7">
        <v>35519981205</v>
      </c>
      <c r="C59" s="7">
        <v>32113923406.84</v>
      </c>
      <c r="D59" s="7">
        <v>22239897273.360016</v>
      </c>
      <c r="E59" s="7">
        <v>9874026133.4799995</v>
      </c>
      <c r="F59" s="8">
        <f t="shared" si="10"/>
        <v>90.410868242012072</v>
      </c>
      <c r="G59" s="8">
        <f t="shared" si="10"/>
        <v>69.253130461857864</v>
      </c>
      <c r="H59" s="94">
        <f t="shared" si="11"/>
        <v>20.239445626648518</v>
      </c>
      <c r="I59" s="7">
        <v>35696642152.810005</v>
      </c>
      <c r="J59" s="7">
        <v>-5103339657.8599987</v>
      </c>
      <c r="K59" s="7">
        <v>30593302494.949997</v>
      </c>
      <c r="L59" s="7">
        <v>3318436759.3600006</v>
      </c>
    </row>
    <row r="60" spans="1:12">
      <c r="A60" s="6" t="s">
        <v>16</v>
      </c>
      <c r="B60" s="7">
        <v>360700000</v>
      </c>
      <c r="C60" s="7">
        <v>332803812.21000004</v>
      </c>
      <c r="D60" s="7">
        <v>291306571.90999997</v>
      </c>
      <c r="E60" s="7">
        <v>41497240.300000012</v>
      </c>
      <c r="F60" s="8">
        <f t="shared" si="10"/>
        <v>92.266097091766014</v>
      </c>
      <c r="G60" s="8">
        <f t="shared" si="10"/>
        <v>87.5310201453416</v>
      </c>
      <c r="H60" s="94">
        <f t="shared" si="11"/>
        <v>-12.276651761595929</v>
      </c>
      <c r="I60" s="7">
        <v>699948038.52999997</v>
      </c>
      <c r="J60" s="7">
        <v>-5371519.7100000009</v>
      </c>
      <c r="K60" s="7">
        <v>694576518.82000005</v>
      </c>
      <c r="L60" s="7">
        <v>8306277.1299999999</v>
      </c>
    </row>
    <row r="61" spans="1:12">
      <c r="A61" s="6" t="s">
        <v>13</v>
      </c>
      <c r="B61" s="7">
        <v>1625188298</v>
      </c>
      <c r="C61" s="7">
        <v>1664639735.6000001</v>
      </c>
      <c r="D61" s="7">
        <v>1664639735.6000001</v>
      </c>
      <c r="E61" s="7">
        <v>0</v>
      </c>
      <c r="F61" s="8">
        <f>C61/B61*100</f>
        <v>102.42749948720098</v>
      </c>
      <c r="G61" s="8">
        <f>D61/C61*100</f>
        <v>100</v>
      </c>
      <c r="H61" s="94">
        <f t="shared" si="11"/>
        <v>2.5820497049244864</v>
      </c>
      <c r="I61" s="7">
        <v>150.30000000000001</v>
      </c>
      <c r="J61" s="7">
        <v>0</v>
      </c>
      <c r="K61" s="7">
        <v>150.30000000000001</v>
      </c>
      <c r="L61" s="7">
        <v>0</v>
      </c>
    </row>
    <row r="62" spans="1:12">
      <c r="A62" s="6" t="s">
        <v>17</v>
      </c>
      <c r="B62" s="7">
        <v>4471975250</v>
      </c>
      <c r="C62" s="7">
        <v>4960519290.6700001</v>
      </c>
      <c r="D62" s="7">
        <v>2435758774.7099996</v>
      </c>
      <c r="E62" s="7">
        <v>2524760515.96</v>
      </c>
      <c r="F62" s="8">
        <f t="shared" si="10"/>
        <v>110.92456942086162</v>
      </c>
      <c r="G62" s="8">
        <f t="shared" si="10"/>
        <v>49.102898950343764</v>
      </c>
      <c r="H62" s="94">
        <f t="shared" si="11"/>
        <v>-4.3010752058398509</v>
      </c>
      <c r="I62" s="7">
        <v>8376264508.4599991</v>
      </c>
      <c r="J62" s="7">
        <v>-2363372887.5299997</v>
      </c>
      <c r="K62" s="7">
        <v>6012891620.9300003</v>
      </c>
      <c r="L62" s="7">
        <v>240229519.70999998</v>
      </c>
    </row>
    <row r="63" spans="1:12">
      <c r="A63" s="6" t="s">
        <v>18</v>
      </c>
      <c r="B63" s="7">
        <v>32758115678.440002</v>
      </c>
      <c r="C63" s="7">
        <v>46232765573.62001</v>
      </c>
      <c r="D63" s="7">
        <v>27031274515.970009</v>
      </c>
      <c r="E63" s="7">
        <v>19201491057.650002</v>
      </c>
      <c r="F63" s="8">
        <f t="shared" si="10"/>
        <v>141.13377590899847</v>
      </c>
      <c r="G63" s="8">
        <f t="shared" si="10"/>
        <v>58.467786169802061</v>
      </c>
      <c r="H63" s="94">
        <f t="shared" si="11"/>
        <v>-0.85562462321024668</v>
      </c>
      <c r="I63" s="7">
        <v>53518196913.73999</v>
      </c>
      <c r="J63" s="7">
        <v>-19043015470.239998</v>
      </c>
      <c r="K63" s="7">
        <v>34475181443.500008</v>
      </c>
      <c r="L63" s="7">
        <v>1008997948.3300002</v>
      </c>
    </row>
    <row r="64" spans="1:12">
      <c r="A64" s="6" t="s">
        <v>19</v>
      </c>
      <c r="B64" s="7">
        <v>2806895480</v>
      </c>
      <c r="C64" s="7">
        <v>2437376054.4199996</v>
      </c>
      <c r="D64" s="7">
        <v>2205201679.6300001</v>
      </c>
      <c r="E64" s="7">
        <v>232174374.78999999</v>
      </c>
      <c r="F64" s="8">
        <f t="shared" si="10"/>
        <v>86.835297993354558</v>
      </c>
      <c r="G64" s="8">
        <f t="shared" si="10"/>
        <v>90.474413073478402</v>
      </c>
      <c r="H64" s="94">
        <f t="shared" si="11"/>
        <v>1.0228361014900713</v>
      </c>
      <c r="I64" s="7">
        <v>1182224309.1200001</v>
      </c>
      <c r="J64" s="7">
        <v>-7274181.8500000034</v>
      </c>
      <c r="K64" s="7">
        <v>1174950127.2699997</v>
      </c>
      <c r="L64" s="7">
        <v>201977801.47999999</v>
      </c>
    </row>
    <row r="65" spans="1:12">
      <c r="A65" s="3" t="s">
        <v>20</v>
      </c>
      <c r="B65" s="4">
        <v>5270199912</v>
      </c>
      <c r="C65" s="4">
        <v>3828358424.8699999</v>
      </c>
      <c r="D65" s="4">
        <v>3756400936.7999992</v>
      </c>
      <c r="E65" s="4">
        <v>71957488.069999933</v>
      </c>
      <c r="F65" s="5">
        <f t="shared" si="10"/>
        <v>72.64161680381433</v>
      </c>
      <c r="G65" s="5">
        <f t="shared" si="10"/>
        <v>98.120408799694772</v>
      </c>
      <c r="H65" s="36">
        <f t="shared" si="11"/>
        <v>-56.421885311639357</v>
      </c>
      <c r="I65" s="4">
        <v>509928914.57999998</v>
      </c>
      <c r="J65" s="4">
        <v>-6001865.419999999</v>
      </c>
      <c r="K65" s="4">
        <v>503927049.15999997</v>
      </c>
      <c r="L65" s="4">
        <v>7552419.3899999987</v>
      </c>
    </row>
    <row r="66" spans="1:12">
      <c r="A66" s="6" t="s">
        <v>21</v>
      </c>
      <c r="B66" s="7">
        <v>1725637014</v>
      </c>
      <c r="C66" s="7">
        <v>954565793.09999979</v>
      </c>
      <c r="D66" s="7">
        <v>954359475.89999986</v>
      </c>
      <c r="E66" s="7">
        <v>206317.19999995653</v>
      </c>
      <c r="F66" s="8">
        <f t="shared" si="10"/>
        <v>55.316719875365386</v>
      </c>
      <c r="G66" s="8">
        <f t="shared" si="10"/>
        <v>99.978386277667681</v>
      </c>
      <c r="H66" s="94">
        <f t="shared" si="11"/>
        <v>-85.580687284727702</v>
      </c>
      <c r="I66" s="7">
        <v>1740233.15</v>
      </c>
      <c r="J66" s="7">
        <v>11034.939999999999</v>
      </c>
      <c r="K66" s="7">
        <v>1751268.0899999999</v>
      </c>
      <c r="L66" s="7">
        <v>584523.30999999994</v>
      </c>
    </row>
    <row r="67" spans="1:12">
      <c r="A67" s="6" t="s">
        <v>22</v>
      </c>
      <c r="B67" s="7">
        <v>990405007</v>
      </c>
      <c r="C67" s="7">
        <v>380405007</v>
      </c>
      <c r="D67" s="7">
        <v>380405007</v>
      </c>
      <c r="E67" s="7">
        <v>0</v>
      </c>
      <c r="F67" s="8">
        <f t="shared" si="10"/>
        <v>38.409035123143312</v>
      </c>
      <c r="G67" s="8">
        <f t="shared" si="10"/>
        <v>100</v>
      </c>
      <c r="H67" s="94">
        <f t="shared" si="11"/>
        <v>3.980642022319671</v>
      </c>
      <c r="I67" s="7">
        <v>0</v>
      </c>
      <c r="J67" s="7">
        <v>0</v>
      </c>
      <c r="K67" s="7">
        <v>0</v>
      </c>
      <c r="L67" s="7">
        <v>0</v>
      </c>
    </row>
    <row r="68" spans="1:12">
      <c r="A68" s="6" t="s">
        <v>23</v>
      </c>
      <c r="B68" s="7">
        <v>2554157891</v>
      </c>
      <c r="C68" s="7">
        <v>2493387624.77</v>
      </c>
      <c r="D68" s="7">
        <v>2421636453.8999996</v>
      </c>
      <c r="E68" s="7">
        <v>71751170.869999975</v>
      </c>
      <c r="F68" s="8">
        <f t="shared" si="10"/>
        <v>97.620731809723509</v>
      </c>
      <c r="G68" s="8">
        <f t="shared" si="10"/>
        <v>97.122341903151991</v>
      </c>
      <c r="H68" s="94">
        <f t="shared" si="11"/>
        <v>38.586547555998806</v>
      </c>
      <c r="I68" s="7">
        <v>508188681.43000001</v>
      </c>
      <c r="J68" s="7">
        <v>-6012900.3599999994</v>
      </c>
      <c r="K68" s="7">
        <v>502175781.06999999</v>
      </c>
      <c r="L68" s="7">
        <v>6967896.0799999991</v>
      </c>
    </row>
    <row r="69" spans="1:12">
      <c r="A69" s="3" t="s">
        <v>24</v>
      </c>
      <c r="B69" s="4">
        <v>258096150793</v>
      </c>
      <c r="C69" s="4">
        <v>264618209096.18002</v>
      </c>
      <c r="D69" s="4">
        <v>264618209096.18002</v>
      </c>
      <c r="E69" s="4">
        <v>0</v>
      </c>
      <c r="F69" s="8">
        <f t="shared" si="10"/>
        <v>102.52698782339102</v>
      </c>
      <c r="G69" s="8">
        <f t="shared" si="10"/>
        <v>100</v>
      </c>
      <c r="H69" s="94">
        <f t="shared" si="11"/>
        <v>1.9556696117561785</v>
      </c>
      <c r="I69" s="4">
        <v>0</v>
      </c>
      <c r="J69" s="4">
        <v>0</v>
      </c>
      <c r="K69" s="4">
        <v>0</v>
      </c>
      <c r="L69" s="4">
        <v>0</v>
      </c>
    </row>
    <row r="70" spans="1:12">
      <c r="A70" s="6" t="s">
        <v>25</v>
      </c>
      <c r="B70" s="7">
        <v>258096150793</v>
      </c>
      <c r="C70" s="7">
        <v>264618209096.18002</v>
      </c>
      <c r="D70" s="7">
        <v>264618209096.18002</v>
      </c>
      <c r="E70" s="7">
        <v>0</v>
      </c>
      <c r="F70" s="8">
        <f t="shared" si="10"/>
        <v>102.52698782339102</v>
      </c>
      <c r="G70" s="8">
        <f t="shared" si="10"/>
        <v>100</v>
      </c>
      <c r="H70" s="94">
        <f t="shared" si="11"/>
        <v>1.9556696117561785</v>
      </c>
      <c r="I70" s="7">
        <v>0</v>
      </c>
      <c r="J70" s="7">
        <v>0</v>
      </c>
      <c r="K70" s="7">
        <v>0</v>
      </c>
      <c r="L70" s="7">
        <v>0</v>
      </c>
    </row>
    <row r="71" spans="1:12">
      <c r="A71" s="9" t="s">
        <v>891</v>
      </c>
      <c r="B71" s="10">
        <f>B51+B57+B65</f>
        <v>571605497914.43994</v>
      </c>
      <c r="C71" s="10">
        <f>C51+C57+C65</f>
        <v>581315007211.72009</v>
      </c>
      <c r="D71" s="10">
        <f>D51+D57+D65</f>
        <v>490680845780.69</v>
      </c>
      <c r="E71" s="10">
        <f>E51+E57+E65</f>
        <v>90634161431.029999</v>
      </c>
      <c r="F71" s="11">
        <f>C71/B71*100</f>
        <v>101.69863819237328</v>
      </c>
      <c r="G71" s="11">
        <f>D71/C71*100</f>
        <v>84.408769719234115</v>
      </c>
      <c r="H71" s="95">
        <f t="shared" si="11"/>
        <v>2.062864662955846</v>
      </c>
      <c r="I71" s="10">
        <f t="shared" ref="I71:L71" si="12">I51+I57+I65</f>
        <v>208259542552.38004</v>
      </c>
      <c r="J71" s="10">
        <f t="shared" si="12"/>
        <v>-55162184408.329994</v>
      </c>
      <c r="K71" s="10">
        <f t="shared" si="12"/>
        <v>153097358144.05002</v>
      </c>
      <c r="L71" s="10">
        <f t="shared" si="12"/>
        <v>31493494840.290001</v>
      </c>
    </row>
    <row r="72" spans="1:12">
      <c r="A72" s="9" t="s">
        <v>26</v>
      </c>
      <c r="B72" s="10">
        <v>829701648707.43994</v>
      </c>
      <c r="C72" s="10">
        <v>845933216307.90027</v>
      </c>
      <c r="D72" s="10">
        <v>755299054876.87012</v>
      </c>
      <c r="E72" s="10">
        <v>90634161431.029999</v>
      </c>
      <c r="F72" s="11">
        <f>C72/B72*100</f>
        <v>101.95631376962393</v>
      </c>
      <c r="G72" s="11">
        <f>D72/C72*100</f>
        <v>89.285896370566277</v>
      </c>
      <c r="H72" s="95">
        <f t="shared" si="11"/>
        <v>2.0293085269680802</v>
      </c>
      <c r="I72" s="10">
        <v>208259542552.38</v>
      </c>
      <c r="J72" s="10">
        <v>-55162184408.329994</v>
      </c>
      <c r="K72" s="10">
        <v>153097358144.05002</v>
      </c>
      <c r="L72" s="10">
        <v>31493494840.290005</v>
      </c>
    </row>
    <row r="73" spans="1:12">
      <c r="B73" s="119">
        <v>2015</v>
      </c>
      <c r="C73" s="119"/>
      <c r="D73" s="119"/>
      <c r="E73" s="119"/>
    </row>
    <row r="74" spans="1:12" ht="45">
      <c r="B74" s="1" t="s">
        <v>0</v>
      </c>
      <c r="C74" s="1" t="s">
        <v>1</v>
      </c>
      <c r="D74" s="1" t="s">
        <v>2</v>
      </c>
      <c r="E74" s="1" t="s">
        <v>3</v>
      </c>
      <c r="F74" s="2" t="s">
        <v>4</v>
      </c>
      <c r="G74" s="2" t="s">
        <v>5</v>
      </c>
      <c r="H74" s="2" t="s">
        <v>892</v>
      </c>
    </row>
    <row r="75" spans="1:12">
      <c r="A75" s="3" t="s">
        <v>6</v>
      </c>
      <c r="B75" s="4">
        <v>478138006060</v>
      </c>
      <c r="C75" s="4">
        <v>477177749183.1499</v>
      </c>
      <c r="D75" s="4">
        <v>416797057645.85992</v>
      </c>
      <c r="E75" s="4">
        <v>60380691537.290009</v>
      </c>
      <c r="F75" s="5">
        <f>C75/B75*100</f>
        <v>99.799167423488683</v>
      </c>
      <c r="G75" s="5">
        <f>D75/C75*100</f>
        <v>87.346289377354282</v>
      </c>
      <c r="H75" s="36">
        <f>C75/C99*100-100</f>
        <v>3.6771752157033433</v>
      </c>
      <c r="I75" s="4">
        <v>112393242058.33</v>
      </c>
      <c r="J75" s="4">
        <v>-31679069197.579998</v>
      </c>
      <c r="K75" s="4">
        <v>80714172860.750015</v>
      </c>
      <c r="L75" s="4">
        <v>32989082876.610001</v>
      </c>
    </row>
    <row r="76" spans="1:12">
      <c r="A76" s="6" t="s">
        <v>7</v>
      </c>
      <c r="B76" s="7">
        <v>259644860000</v>
      </c>
      <c r="C76" s="7">
        <v>259462392714.71002</v>
      </c>
      <c r="D76" s="7">
        <v>230479760921.81998</v>
      </c>
      <c r="E76" s="7">
        <v>28982631792.890011</v>
      </c>
      <c r="F76" s="8">
        <f t="shared" ref="F76:G94" si="13">C76/B76*100</f>
        <v>99.929724283665777</v>
      </c>
      <c r="G76" s="8">
        <f t="shared" si="13"/>
        <v>88.829736945824862</v>
      </c>
      <c r="H76" s="94">
        <f t="shared" ref="H76:H96" si="14">C76/C100*100-100</f>
        <v>5.961470907422779</v>
      </c>
      <c r="I76" s="7">
        <v>45059312033.790009</v>
      </c>
      <c r="J76" s="7">
        <v>-11743024992.670004</v>
      </c>
      <c r="K76" s="7">
        <v>33316287041.120007</v>
      </c>
      <c r="L76" s="7">
        <v>19154560182.93</v>
      </c>
    </row>
    <row r="77" spans="1:12">
      <c r="A77" s="6" t="s">
        <v>8</v>
      </c>
      <c r="B77" s="7">
        <v>160511146060</v>
      </c>
      <c r="C77" s="7">
        <v>162086143263.51999</v>
      </c>
      <c r="D77" s="7">
        <v>133477439144.17998</v>
      </c>
      <c r="E77" s="7">
        <v>28608704119.340004</v>
      </c>
      <c r="F77" s="8">
        <f t="shared" si="13"/>
        <v>100.98123852590975</v>
      </c>
      <c r="G77" s="8">
        <f t="shared" si="13"/>
        <v>82.349691624886205</v>
      </c>
      <c r="H77" s="94">
        <f t="shared" si="14"/>
        <v>2.4136731485810543</v>
      </c>
      <c r="I77" s="7">
        <v>50892812431.279991</v>
      </c>
      <c r="J77" s="7">
        <v>-19173150624.719997</v>
      </c>
      <c r="K77" s="7">
        <v>31719661806.560005</v>
      </c>
      <c r="L77" s="7">
        <v>11138933784.789999</v>
      </c>
    </row>
    <row r="78" spans="1:12">
      <c r="A78" s="6" t="s">
        <v>9</v>
      </c>
      <c r="B78" s="7">
        <v>34613000000</v>
      </c>
      <c r="C78" s="7">
        <v>33378874075.289997</v>
      </c>
      <c r="D78" s="7">
        <v>32136223582.110001</v>
      </c>
      <c r="E78" s="7">
        <v>1242650493.1799994</v>
      </c>
      <c r="F78" s="8">
        <f t="shared" si="13"/>
        <v>96.434501705399697</v>
      </c>
      <c r="G78" s="8">
        <f t="shared" si="13"/>
        <v>96.277134781787282</v>
      </c>
      <c r="H78" s="94">
        <f t="shared" si="14"/>
        <v>-5.882985555233077</v>
      </c>
      <c r="I78" s="7">
        <v>14049593536.590002</v>
      </c>
      <c r="J78" s="7">
        <v>-745703526.80000007</v>
      </c>
      <c r="K78" s="7">
        <v>13303890009.790003</v>
      </c>
      <c r="L78" s="7">
        <v>1216473558.9199998</v>
      </c>
    </row>
    <row r="79" spans="1:12">
      <c r="A79" s="6" t="s">
        <v>10</v>
      </c>
      <c r="B79" s="7">
        <v>10581000000</v>
      </c>
      <c r="C79" s="7">
        <v>10716154040.85</v>
      </c>
      <c r="D79" s="7">
        <v>10169230143.379999</v>
      </c>
      <c r="E79" s="7">
        <v>546923897.4700011</v>
      </c>
      <c r="F79" s="8">
        <f t="shared" si="13"/>
        <v>101.27732767082507</v>
      </c>
      <c r="G79" s="8">
        <f t="shared" si="13"/>
        <v>94.896266931353111</v>
      </c>
      <c r="H79" s="94">
        <f t="shared" si="14"/>
        <v>3.3412689283804298</v>
      </c>
      <c r="I79" s="7">
        <v>1286608098.52</v>
      </c>
      <c r="J79" s="7">
        <v>-2478833.38</v>
      </c>
      <c r="K79" s="7">
        <v>1284129265.1400001</v>
      </c>
      <c r="L79" s="7">
        <v>535563608.49000001</v>
      </c>
    </row>
    <row r="80" spans="1:12">
      <c r="A80" s="6" t="s">
        <v>11</v>
      </c>
      <c r="B80" s="7">
        <v>12788000000</v>
      </c>
      <c r="C80" s="7">
        <v>11534185088.779999</v>
      </c>
      <c r="D80" s="7">
        <v>10534403854.369999</v>
      </c>
      <c r="E80" s="7">
        <v>999781234.40999985</v>
      </c>
      <c r="F80" s="8">
        <f t="shared" si="13"/>
        <v>90.19537917406943</v>
      </c>
      <c r="G80" s="8">
        <f t="shared" si="13"/>
        <v>91.332016724939251</v>
      </c>
      <c r="H80" s="94">
        <f t="shared" si="14"/>
        <v>2.185523122112528</v>
      </c>
      <c r="I80" s="7">
        <v>1104915958.1500001</v>
      </c>
      <c r="J80" s="7">
        <v>-14711220.010000002</v>
      </c>
      <c r="K80" s="7">
        <v>1090204738.1399999</v>
      </c>
      <c r="L80" s="7">
        <v>943551741.48000002</v>
      </c>
    </row>
    <row r="81" spans="1:12">
      <c r="A81" s="3" t="s">
        <v>12</v>
      </c>
      <c r="B81" s="4">
        <v>70860848012</v>
      </c>
      <c r="C81" s="4">
        <v>83602841428.160004</v>
      </c>
      <c r="D81" s="4">
        <v>48665553133</v>
      </c>
      <c r="E81" s="4">
        <v>34937288295.160004</v>
      </c>
      <c r="F81" s="5">
        <f t="shared" si="13"/>
        <v>117.98171172606091</v>
      </c>
      <c r="G81" s="5">
        <f t="shared" si="13"/>
        <v>58.210405653279565</v>
      </c>
      <c r="H81" s="36">
        <f t="shared" si="14"/>
        <v>-0.92978900265765674</v>
      </c>
      <c r="I81" s="4">
        <v>96248664263.350006</v>
      </c>
      <c r="J81" s="4">
        <v>-26767167260.610001</v>
      </c>
      <c r="K81" s="4">
        <v>69481497002.73999</v>
      </c>
      <c r="L81" s="4">
        <v>4774953181.5300007</v>
      </c>
    </row>
    <row r="82" spans="1:12">
      <c r="A82" s="6" t="s">
        <v>14</v>
      </c>
      <c r="B82" s="7">
        <v>807686026</v>
      </c>
      <c r="C82" s="7">
        <v>664492741.94999981</v>
      </c>
      <c r="D82" s="7">
        <v>637859316.62999988</v>
      </c>
      <c r="E82" s="7">
        <v>26633425.319999982</v>
      </c>
      <c r="F82" s="8">
        <f t="shared" si="13"/>
        <v>82.271169806025569</v>
      </c>
      <c r="G82" s="8">
        <f t="shared" si="13"/>
        <v>95.99191629364644</v>
      </c>
      <c r="H82" s="94">
        <f t="shared" si="14"/>
        <v>-7.8173399731150397</v>
      </c>
      <c r="I82" s="7">
        <v>221977735.11000004</v>
      </c>
      <c r="J82" s="7">
        <v>-60542379.579999991</v>
      </c>
      <c r="K82" s="7">
        <v>161435355.53000003</v>
      </c>
      <c r="L82" s="7">
        <v>17512737.440000001</v>
      </c>
    </row>
    <row r="83" spans="1:12">
      <c r="A83" s="6" t="s">
        <v>15</v>
      </c>
      <c r="B83" s="7">
        <v>30736016075</v>
      </c>
      <c r="C83" s="7">
        <v>26708309606.280014</v>
      </c>
      <c r="D83" s="7">
        <v>16423468377.070005</v>
      </c>
      <c r="E83" s="7">
        <v>10284841229.209997</v>
      </c>
      <c r="F83" s="8">
        <f t="shared" si="13"/>
        <v>86.895808295740594</v>
      </c>
      <c r="G83" s="8">
        <f t="shared" si="13"/>
        <v>61.491979908785765</v>
      </c>
      <c r="H83" s="94">
        <f t="shared" si="14"/>
        <v>5.5976552726222195</v>
      </c>
      <c r="I83" s="7">
        <v>34023427065.010002</v>
      </c>
      <c r="J83" s="7">
        <v>-5213481415.6699991</v>
      </c>
      <c r="K83" s="7">
        <v>28809945649.339993</v>
      </c>
      <c r="L83" s="7">
        <v>3398144725.7400002</v>
      </c>
    </row>
    <row r="84" spans="1:12">
      <c r="A84" s="6" t="s">
        <v>16</v>
      </c>
      <c r="B84" s="7">
        <v>398191974</v>
      </c>
      <c r="C84" s="7">
        <v>379378830.03000003</v>
      </c>
      <c r="D84" s="7">
        <v>347714494.23000002</v>
      </c>
      <c r="E84" s="7">
        <v>31664335.800000001</v>
      </c>
      <c r="F84" s="8">
        <f t="shared" si="13"/>
        <v>95.275358320004727</v>
      </c>
      <c r="G84" s="8">
        <f t="shared" si="13"/>
        <v>91.653636604473661</v>
      </c>
      <c r="H84" s="94">
        <f t="shared" si="14"/>
        <v>-9.5579781731690616</v>
      </c>
      <c r="I84" s="7">
        <v>678213558.95000005</v>
      </c>
      <c r="J84" s="7">
        <v>-1268972.06</v>
      </c>
      <c r="K84" s="7">
        <v>676944586.8900001</v>
      </c>
      <c r="L84" s="7">
        <v>8660884.1600000001</v>
      </c>
    </row>
    <row r="85" spans="1:12">
      <c r="A85" s="6" t="s">
        <v>13</v>
      </c>
      <c r="B85" s="7">
        <v>1544579014</v>
      </c>
      <c r="C85" s="7">
        <v>1622739787.7</v>
      </c>
      <c r="D85" s="7">
        <v>1622739787.7</v>
      </c>
      <c r="E85" s="7">
        <v>0</v>
      </c>
      <c r="F85" s="8">
        <f>C85/B85*100</f>
        <v>105.06032860679537</v>
      </c>
      <c r="G85" s="8">
        <f>D85/C85*100</f>
        <v>100</v>
      </c>
      <c r="H85" s="94">
        <f t="shared" si="14"/>
        <v>-16.849737198899447</v>
      </c>
      <c r="I85" s="7">
        <v>150.30000000000001</v>
      </c>
      <c r="J85" s="7">
        <v>0</v>
      </c>
      <c r="K85" s="7">
        <v>150.30000000000001</v>
      </c>
      <c r="L85" s="7">
        <v>0</v>
      </c>
    </row>
    <row r="86" spans="1:12">
      <c r="A86" s="6" t="s">
        <v>17</v>
      </c>
      <c r="B86" s="7">
        <v>4906758360</v>
      </c>
      <c r="C86" s="7">
        <v>5183463974.4800005</v>
      </c>
      <c r="D86" s="7">
        <v>2348252445.8800011</v>
      </c>
      <c r="E86" s="7">
        <v>2835211528.6000004</v>
      </c>
      <c r="F86" s="8">
        <f t="shared" si="13"/>
        <v>105.6392753459333</v>
      </c>
      <c r="G86" s="8">
        <f t="shared" si="13"/>
        <v>45.302763893822089</v>
      </c>
      <c r="H86" s="94">
        <f t="shared" si="14"/>
        <v>-11.283844447928587</v>
      </c>
      <c r="I86" s="7">
        <v>8087798720.6899996</v>
      </c>
      <c r="J86" s="7">
        <v>-2341122978.3000002</v>
      </c>
      <c r="K86" s="7">
        <v>5746675742.3900003</v>
      </c>
      <c r="L86" s="7">
        <v>205622762.53000003</v>
      </c>
    </row>
    <row r="87" spans="1:12">
      <c r="A87" s="6" t="s">
        <v>18</v>
      </c>
      <c r="B87" s="7">
        <v>29909785767</v>
      </c>
      <c r="C87" s="7">
        <v>46631758380.55999</v>
      </c>
      <c r="D87" s="7">
        <v>25099980646.299992</v>
      </c>
      <c r="E87" s="7">
        <v>21531777734.260006</v>
      </c>
      <c r="F87" s="8">
        <f t="shared" si="13"/>
        <v>155.90803205287293</v>
      </c>
      <c r="G87" s="8">
        <f t="shared" si="13"/>
        <v>53.825936481871459</v>
      </c>
      <c r="H87" s="94">
        <f t="shared" si="14"/>
        <v>-2.5906356615943054</v>
      </c>
      <c r="I87" s="7">
        <v>52020014894.129997</v>
      </c>
      <c r="J87" s="7">
        <v>-19096015234.41</v>
      </c>
      <c r="K87" s="7">
        <v>32923999659.720001</v>
      </c>
      <c r="L87" s="7">
        <v>937580480.24000037</v>
      </c>
    </row>
    <row r="88" spans="1:12">
      <c r="A88" s="6" t="s">
        <v>19</v>
      </c>
      <c r="B88" s="7">
        <v>2557830796</v>
      </c>
      <c r="C88" s="7">
        <v>2412698107.1599994</v>
      </c>
      <c r="D88" s="7">
        <v>2185538065.1899996</v>
      </c>
      <c r="E88" s="7">
        <v>227160041.97000024</v>
      </c>
      <c r="F88" s="8">
        <f t="shared" si="13"/>
        <v>94.32594645951707</v>
      </c>
      <c r="G88" s="8">
        <f t="shared" si="13"/>
        <v>90.584812857610643</v>
      </c>
      <c r="H88" s="94">
        <f t="shared" si="14"/>
        <v>5.4335979511915866</v>
      </c>
      <c r="I88" s="7">
        <v>1217232139.1599996</v>
      </c>
      <c r="J88" s="7">
        <v>-54736280.590000004</v>
      </c>
      <c r="K88" s="7">
        <v>1162495858.5699999</v>
      </c>
      <c r="L88" s="7">
        <v>207431591.41999999</v>
      </c>
    </row>
    <row r="89" spans="1:12">
      <c r="A89" s="3" t="s">
        <v>20</v>
      </c>
      <c r="B89" s="4">
        <v>10158400254</v>
      </c>
      <c r="C89" s="4">
        <v>8785048302.9099998</v>
      </c>
      <c r="D89" s="4">
        <v>8750796399.4699993</v>
      </c>
      <c r="E89" s="4">
        <v>34251903.44000002</v>
      </c>
      <c r="F89" s="5">
        <f t="shared" si="13"/>
        <v>86.480627689884287</v>
      </c>
      <c r="G89" s="5">
        <f t="shared" si="13"/>
        <v>99.610111381759225</v>
      </c>
      <c r="H89" s="36">
        <f t="shared" si="14"/>
        <v>58.410718390956362</v>
      </c>
      <c r="I89" s="4">
        <v>484518353.57999998</v>
      </c>
      <c r="J89" s="4">
        <v>375271.13999999996</v>
      </c>
      <c r="K89" s="4">
        <v>484893624.71999997</v>
      </c>
      <c r="L89" s="4">
        <v>9216613.5800000019</v>
      </c>
    </row>
    <row r="90" spans="1:12">
      <c r="A90" s="6" t="s">
        <v>21</v>
      </c>
      <c r="B90" s="7">
        <v>7244027362</v>
      </c>
      <c r="C90" s="7">
        <v>6620050566.5500002</v>
      </c>
      <c r="D90" s="7">
        <v>6619477056.4899998</v>
      </c>
      <c r="E90" s="7">
        <v>573510.05999999878</v>
      </c>
      <c r="F90" s="8">
        <f t="shared" si="13"/>
        <v>91.386327463046385</v>
      </c>
      <c r="G90" s="8">
        <f t="shared" si="13"/>
        <v>99.991336772215931</v>
      </c>
      <c r="H90" s="94">
        <f t="shared" si="14"/>
        <v>88.965897921950614</v>
      </c>
      <c r="I90" s="7">
        <v>1241780.29</v>
      </c>
      <c r="J90" s="7">
        <v>9318.85</v>
      </c>
      <c r="K90" s="7">
        <v>1251099.1400000001</v>
      </c>
      <c r="L90" s="7">
        <v>84376.05</v>
      </c>
    </row>
    <row r="91" spans="1:12">
      <c r="A91" s="6" t="s">
        <v>22</v>
      </c>
      <c r="B91" s="7">
        <v>945842141</v>
      </c>
      <c r="C91" s="7">
        <v>365842141</v>
      </c>
      <c r="D91" s="7">
        <v>365842141</v>
      </c>
      <c r="E91" s="7">
        <v>0</v>
      </c>
      <c r="F91" s="8">
        <f t="shared" si="13"/>
        <v>38.678985122529028</v>
      </c>
      <c r="G91" s="8">
        <f t="shared" si="13"/>
        <v>100</v>
      </c>
      <c r="H91" s="94">
        <f t="shared" si="14"/>
        <v>2.5242356553855103</v>
      </c>
      <c r="I91" s="7">
        <v>0</v>
      </c>
      <c r="J91" s="7">
        <v>0</v>
      </c>
      <c r="K91" s="7">
        <v>0</v>
      </c>
      <c r="L91" s="7">
        <v>0</v>
      </c>
    </row>
    <row r="92" spans="1:12">
      <c r="A92" s="6" t="s">
        <v>23</v>
      </c>
      <c r="B92" s="7">
        <v>1968530751</v>
      </c>
      <c r="C92" s="7">
        <v>1799155595.3600001</v>
      </c>
      <c r="D92" s="7">
        <v>1765477201.98</v>
      </c>
      <c r="E92" s="7">
        <v>33678393.380000018</v>
      </c>
      <c r="F92" s="8">
        <f t="shared" si="13"/>
        <v>91.395859294859449</v>
      </c>
      <c r="G92" s="8">
        <f t="shared" si="13"/>
        <v>98.128100011646779</v>
      </c>
      <c r="H92" s="94">
        <f t="shared" si="14"/>
        <v>6.7366835408715389</v>
      </c>
      <c r="I92" s="7">
        <v>483276573.28999996</v>
      </c>
      <c r="J92" s="7">
        <v>365952.29</v>
      </c>
      <c r="K92" s="7">
        <v>483642525.57999998</v>
      </c>
      <c r="L92" s="7">
        <v>9132237.5300000012</v>
      </c>
    </row>
    <row r="93" spans="1:12">
      <c r="A93" s="3" t="s">
        <v>24</v>
      </c>
      <c r="B93" s="4">
        <v>304651577302</v>
      </c>
      <c r="C93" s="4">
        <v>259542416918.88</v>
      </c>
      <c r="D93" s="4">
        <v>259542416918.88</v>
      </c>
      <c r="E93" s="4">
        <v>0</v>
      </c>
      <c r="F93" s="8">
        <f t="shared" si="13"/>
        <v>85.193196509071925</v>
      </c>
      <c r="G93" s="8">
        <f t="shared" si="13"/>
        <v>100</v>
      </c>
      <c r="H93" s="94">
        <f t="shared" si="14"/>
        <v>-10.494278890453799</v>
      </c>
      <c r="I93" s="4">
        <v>0</v>
      </c>
      <c r="J93" s="4">
        <v>0</v>
      </c>
      <c r="K93" s="4">
        <v>0</v>
      </c>
      <c r="L93" s="4">
        <v>0</v>
      </c>
    </row>
    <row r="94" spans="1:12">
      <c r="A94" s="6" t="s">
        <v>25</v>
      </c>
      <c r="B94" s="7">
        <v>304651577302</v>
      </c>
      <c r="C94" s="7">
        <v>259542416918.88</v>
      </c>
      <c r="D94" s="7">
        <v>259542416918.88</v>
      </c>
      <c r="E94" s="7">
        <v>0</v>
      </c>
      <c r="F94" s="8">
        <f t="shared" si="13"/>
        <v>85.193196509071925</v>
      </c>
      <c r="G94" s="8">
        <f t="shared" si="13"/>
        <v>100</v>
      </c>
      <c r="H94" s="94">
        <f t="shared" si="14"/>
        <v>-10.494278890453799</v>
      </c>
      <c r="I94" s="7">
        <v>0</v>
      </c>
      <c r="J94" s="7">
        <v>0</v>
      </c>
      <c r="K94" s="7">
        <v>0</v>
      </c>
      <c r="L94" s="7">
        <v>0</v>
      </c>
    </row>
    <row r="95" spans="1:12">
      <c r="A95" s="9" t="s">
        <v>891</v>
      </c>
      <c r="B95" s="10">
        <f>B75+B81+B89</f>
        <v>559157254326</v>
      </c>
      <c r="C95" s="10">
        <f>C75+C81+C89</f>
        <v>569565638914.21997</v>
      </c>
      <c r="D95" s="10">
        <f>D75+D81+D89</f>
        <v>474213407178.3299</v>
      </c>
      <c r="E95" s="10">
        <f>E75+E81+E89</f>
        <v>95352231735.890015</v>
      </c>
      <c r="F95" s="11">
        <f>C95/B95*100</f>
        <v>101.86144139375712</v>
      </c>
      <c r="G95" s="11">
        <f>D95/C95*100</f>
        <v>83.258780863666061</v>
      </c>
      <c r="H95" s="95">
        <f t="shared" si="14"/>
        <v>3.5222605455993232</v>
      </c>
      <c r="I95" s="10">
        <f>I75+I81+I89</f>
        <v>209126424675.25998</v>
      </c>
      <c r="J95" s="10">
        <f t="shared" ref="J95:L95" si="15">J75+J81+J89</f>
        <v>-58445861187.050003</v>
      </c>
      <c r="K95" s="10">
        <f t="shared" si="15"/>
        <v>150680563488.20999</v>
      </c>
      <c r="L95" s="10">
        <f t="shared" si="15"/>
        <v>37773252671.720001</v>
      </c>
    </row>
    <row r="96" spans="1:12">
      <c r="A96" s="9" t="s">
        <v>26</v>
      </c>
      <c r="B96" s="10">
        <v>863808831628</v>
      </c>
      <c r="C96" s="10">
        <v>829108055833.09998</v>
      </c>
      <c r="D96" s="10">
        <v>733755824097.20996</v>
      </c>
      <c r="E96" s="10">
        <v>95352231735.89003</v>
      </c>
      <c r="F96" s="11">
        <f>C96/B96*100</f>
        <v>95.982817664702466</v>
      </c>
      <c r="G96" s="11">
        <f>D96/C96*100</f>
        <v>88.49942042354435</v>
      </c>
      <c r="H96" s="95">
        <f t="shared" si="14"/>
        <v>-1.3154128612233507</v>
      </c>
      <c r="I96" s="10">
        <v>209126424675.26025</v>
      </c>
      <c r="J96" s="10">
        <v>-58445861187.050003</v>
      </c>
      <c r="K96" s="10">
        <v>150680563488.20987</v>
      </c>
      <c r="L96" s="10">
        <v>37773252671.720085</v>
      </c>
    </row>
    <row r="97" spans="1:12">
      <c r="B97" s="119">
        <v>2014</v>
      </c>
      <c r="C97" s="119"/>
      <c r="D97" s="119"/>
      <c r="E97" s="119"/>
    </row>
    <row r="98" spans="1:12" ht="45">
      <c r="B98" s="1" t="s">
        <v>0</v>
      </c>
      <c r="C98" s="1" t="s">
        <v>1</v>
      </c>
      <c r="D98" s="1" t="s">
        <v>2</v>
      </c>
      <c r="E98" s="1" t="s">
        <v>3</v>
      </c>
      <c r="F98" s="2" t="s">
        <v>4</v>
      </c>
      <c r="G98" s="2" t="s">
        <v>5</v>
      </c>
      <c r="H98" s="2" t="s">
        <v>892</v>
      </c>
    </row>
    <row r="99" spans="1:12">
      <c r="A99" s="3" t="s">
        <v>6</v>
      </c>
      <c r="B99" s="4">
        <v>478538136436</v>
      </c>
      <c r="C99" s="4">
        <v>460253424334.11011</v>
      </c>
      <c r="D99" s="4">
        <v>399719603445.30005</v>
      </c>
      <c r="E99" s="4">
        <v>60533820888.809998</v>
      </c>
      <c r="F99" s="5">
        <f>C99/B99*100</f>
        <v>96.179048082130166</v>
      </c>
      <c r="G99" s="5">
        <f>D99/C99*100</f>
        <v>86.847719606564638</v>
      </c>
      <c r="H99" s="36">
        <f>C99/C123*100-100</f>
        <v>-0.9961567001399203</v>
      </c>
      <c r="I99" s="4">
        <v>137889654768.25003</v>
      </c>
      <c r="J99" s="4">
        <v>-60162238636.819992</v>
      </c>
      <c r="K99" s="4">
        <v>77727416131.430008</v>
      </c>
      <c r="L99" s="4">
        <v>25867994961.909988</v>
      </c>
    </row>
    <row r="100" spans="1:12">
      <c r="A100" s="6" t="s">
        <v>7</v>
      </c>
      <c r="B100" s="7">
        <v>266542959936</v>
      </c>
      <c r="C100" s="7">
        <v>244864846149.03006</v>
      </c>
      <c r="D100" s="7">
        <v>216513583548.87003</v>
      </c>
      <c r="E100" s="7">
        <v>28351262600.16</v>
      </c>
      <c r="F100" s="8">
        <f t="shared" ref="F100:G118" si="16">C100/B100*100</f>
        <v>91.866934398801931</v>
      </c>
      <c r="G100" s="8">
        <f t="shared" si="16"/>
        <v>88.421668914081337</v>
      </c>
      <c r="H100" s="94">
        <f t="shared" ref="H100:H120" si="17">C100/C124*100-100</f>
        <v>-3.0751671083213381</v>
      </c>
      <c r="I100" s="7">
        <v>55999237458.349998</v>
      </c>
      <c r="J100" s="7">
        <v>-27204616139.089996</v>
      </c>
      <c r="K100" s="7">
        <v>28794621319.260002</v>
      </c>
      <c r="L100" s="7">
        <v>12086571885.629993</v>
      </c>
    </row>
    <row r="101" spans="1:12">
      <c r="A101" s="6" t="s">
        <v>8</v>
      </c>
      <c r="B101" s="7">
        <v>154128176500</v>
      </c>
      <c r="C101" s="7">
        <v>158266116506.11002</v>
      </c>
      <c r="D101" s="7">
        <v>130169243099.92999</v>
      </c>
      <c r="E101" s="7">
        <v>28096873406.180004</v>
      </c>
      <c r="F101" s="8">
        <f t="shared" si="16"/>
        <v>102.68473948117463</v>
      </c>
      <c r="G101" s="8">
        <f t="shared" si="16"/>
        <v>82.247069665669528</v>
      </c>
      <c r="H101" s="94">
        <f t="shared" si="17"/>
        <v>2.2593225965706267</v>
      </c>
      <c r="I101" s="7">
        <v>63512882933.130005</v>
      </c>
      <c r="J101" s="7">
        <v>-32183702112.199997</v>
      </c>
      <c r="K101" s="7">
        <v>31329180820.93</v>
      </c>
      <c r="L101" s="7">
        <v>8533241795.829999</v>
      </c>
    </row>
    <row r="102" spans="1:12">
      <c r="A102" s="6" t="s">
        <v>9</v>
      </c>
      <c r="B102" s="7">
        <v>36039000000</v>
      </c>
      <c r="C102" s="7">
        <v>35465292085.820007</v>
      </c>
      <c r="D102" s="7">
        <v>32935816803.649998</v>
      </c>
      <c r="E102" s="7">
        <v>2529475282.170001</v>
      </c>
      <c r="F102" s="8">
        <f t="shared" si="16"/>
        <v>98.408091472626907</v>
      </c>
      <c r="G102" s="8">
        <f t="shared" si="16"/>
        <v>92.867744396270282</v>
      </c>
      <c r="H102" s="94">
        <f t="shared" si="17"/>
        <v>-1.8591627011228127</v>
      </c>
      <c r="I102" s="7">
        <v>14817976032.800003</v>
      </c>
      <c r="J102" s="7">
        <v>-785487287.00999999</v>
      </c>
      <c r="K102" s="7">
        <v>14032488745.790001</v>
      </c>
      <c r="L102" s="7">
        <v>2512370491.3699999</v>
      </c>
    </row>
    <row r="103" spans="1:12">
      <c r="A103" s="6" t="s">
        <v>10</v>
      </c>
      <c r="B103" s="7">
        <v>10735000000</v>
      </c>
      <c r="C103" s="7">
        <v>10369675302.01</v>
      </c>
      <c r="D103" s="7">
        <v>9836342818.3700008</v>
      </c>
      <c r="E103" s="7">
        <v>533332483.63999891</v>
      </c>
      <c r="F103" s="8">
        <f t="shared" si="16"/>
        <v>96.596882179878904</v>
      </c>
      <c r="G103" s="8">
        <f t="shared" si="16"/>
        <v>94.85680633089234</v>
      </c>
      <c r="H103" s="94">
        <f t="shared" si="17"/>
        <v>-5.1065107930568843E-2</v>
      </c>
      <c r="I103" s="7">
        <v>1273989909.1300001</v>
      </c>
      <c r="J103" s="7">
        <v>-11572.429999999998</v>
      </c>
      <c r="K103" s="7">
        <v>1273978336.7</v>
      </c>
      <c r="L103" s="7">
        <v>520702721.81999999</v>
      </c>
    </row>
    <row r="104" spans="1:12">
      <c r="A104" s="6" t="s">
        <v>11</v>
      </c>
      <c r="B104" s="7">
        <v>11093000000</v>
      </c>
      <c r="C104" s="7">
        <v>11287494291.140001</v>
      </c>
      <c r="D104" s="7">
        <v>10264617174.48</v>
      </c>
      <c r="E104" s="7">
        <v>1022877116.6599997</v>
      </c>
      <c r="F104" s="8">
        <f t="shared" si="16"/>
        <v>101.75330650987111</v>
      </c>
      <c r="G104" s="8">
        <f t="shared" si="16"/>
        <v>90.937961160583725</v>
      </c>
      <c r="H104" s="94">
        <f t="shared" si="17"/>
        <v>2.9021360241276568</v>
      </c>
      <c r="I104" s="7">
        <v>2285568434.8400002</v>
      </c>
      <c r="J104" s="7">
        <v>11578473.91</v>
      </c>
      <c r="K104" s="7">
        <v>2297146908.75</v>
      </c>
      <c r="L104" s="7">
        <v>2215108067.2599998</v>
      </c>
    </row>
    <row r="105" spans="1:12">
      <c r="A105" s="3" t="s">
        <v>12</v>
      </c>
      <c r="B105" s="4">
        <v>72897410476</v>
      </c>
      <c r="C105" s="4">
        <v>84387466814.220001</v>
      </c>
      <c r="D105" s="4">
        <v>48477677235.210007</v>
      </c>
      <c r="E105" s="4">
        <v>35909789579.009995</v>
      </c>
      <c r="F105" s="5">
        <f t="shared" si="16"/>
        <v>115.76195404362528</v>
      </c>
      <c r="G105" s="5">
        <f t="shared" si="16"/>
        <v>57.446536867772302</v>
      </c>
      <c r="H105" s="36">
        <f t="shared" si="17"/>
        <v>-1.4918363769047005</v>
      </c>
      <c r="I105" s="4">
        <v>122852461535.78</v>
      </c>
      <c r="J105" s="4">
        <v>-57711295928.910011</v>
      </c>
      <c r="K105" s="4">
        <v>65141165606.87001</v>
      </c>
      <c r="L105" s="4">
        <v>4802290922.5299978</v>
      </c>
    </row>
    <row r="106" spans="1:12">
      <c r="A106" s="6" t="s">
        <v>14</v>
      </c>
      <c r="B106" s="7">
        <v>742794477</v>
      </c>
      <c r="C106" s="7">
        <v>720843531.48000002</v>
      </c>
      <c r="D106" s="7">
        <v>696827133.39999986</v>
      </c>
      <c r="E106" s="7">
        <v>24016398.079999987</v>
      </c>
      <c r="F106" s="8">
        <f t="shared" si="16"/>
        <v>97.044815733060446</v>
      </c>
      <c r="G106" s="8">
        <f t="shared" si="16"/>
        <v>96.668292489121612</v>
      </c>
      <c r="H106" s="94">
        <f t="shared" si="17"/>
        <v>6.4032066603449493</v>
      </c>
      <c r="I106" s="7">
        <v>216342372.21000001</v>
      </c>
      <c r="J106" s="7">
        <v>96581.539999999834</v>
      </c>
      <c r="K106" s="7">
        <v>216438953.74999997</v>
      </c>
      <c r="L106" s="7">
        <v>18477616.719999999</v>
      </c>
    </row>
    <row r="107" spans="1:12">
      <c r="A107" s="6" t="s">
        <v>15</v>
      </c>
      <c r="B107" s="7">
        <v>32603971902</v>
      </c>
      <c r="C107" s="7">
        <v>25292521445.980007</v>
      </c>
      <c r="D107" s="7">
        <v>14578495177.920002</v>
      </c>
      <c r="E107" s="7">
        <v>10714026268.059998</v>
      </c>
      <c r="F107" s="8">
        <f t="shared" si="16"/>
        <v>77.574970074208991</v>
      </c>
      <c r="G107" s="8">
        <f t="shared" si="16"/>
        <v>57.639548548201816</v>
      </c>
      <c r="H107" s="94">
        <f t="shared" si="17"/>
        <v>-6.644160853041484</v>
      </c>
      <c r="I107" s="7">
        <v>37482440314.190018</v>
      </c>
      <c r="J107" s="7">
        <v>-10734587767.179996</v>
      </c>
      <c r="K107" s="7">
        <v>26747852547.010006</v>
      </c>
      <c r="L107" s="7">
        <v>3438451750.0599985</v>
      </c>
    </row>
    <row r="108" spans="1:12">
      <c r="A108" s="6" t="s">
        <v>16</v>
      </c>
      <c r="B108" s="7">
        <v>412186706</v>
      </c>
      <c r="C108" s="7">
        <v>419471858.73000002</v>
      </c>
      <c r="D108" s="7">
        <v>383494753.73000002</v>
      </c>
      <c r="E108" s="7">
        <v>35977104.999999993</v>
      </c>
      <c r="F108" s="8">
        <f t="shared" si="16"/>
        <v>101.7674400032688</v>
      </c>
      <c r="G108" s="8">
        <f t="shared" si="16"/>
        <v>91.423237518501267</v>
      </c>
      <c r="H108" s="94">
        <f t="shared" si="17"/>
        <v>1.6802079694612928</v>
      </c>
      <c r="I108" s="7">
        <v>659495266.13999999</v>
      </c>
      <c r="J108" s="7">
        <v>-7585754.5199999996</v>
      </c>
      <c r="K108" s="7">
        <v>651909511.61999989</v>
      </c>
      <c r="L108" s="7">
        <v>9673057.6699999999</v>
      </c>
    </row>
    <row r="109" spans="1:12">
      <c r="A109" s="6" t="s">
        <v>13</v>
      </c>
      <c r="B109" s="7">
        <v>1678145150</v>
      </c>
      <c r="C109" s="7">
        <v>1951575055.8500001</v>
      </c>
      <c r="D109" s="7">
        <v>1951575055.8500001</v>
      </c>
      <c r="E109" s="7">
        <v>0</v>
      </c>
      <c r="F109" s="8">
        <f>C109/B109*100</f>
        <v>116.29357900596382</v>
      </c>
      <c r="G109" s="8">
        <f>D109/C109*100</f>
        <v>100</v>
      </c>
      <c r="H109" s="94">
        <f t="shared" si="17"/>
        <v>-13.223436630835977</v>
      </c>
      <c r="I109" s="7">
        <v>150.30000000000001</v>
      </c>
      <c r="J109" s="7">
        <v>0</v>
      </c>
      <c r="K109" s="7">
        <v>150.30000000000001</v>
      </c>
      <c r="L109" s="7">
        <v>0</v>
      </c>
    </row>
    <row r="110" spans="1:12">
      <c r="A110" s="6" t="s">
        <v>17</v>
      </c>
      <c r="B110" s="7">
        <v>4609263812</v>
      </c>
      <c r="C110" s="7">
        <v>5842750897.2000008</v>
      </c>
      <c r="D110" s="7">
        <v>3053172259.1800003</v>
      </c>
      <c r="E110" s="7">
        <v>2789578638.02</v>
      </c>
      <c r="F110" s="8">
        <f t="shared" si="16"/>
        <v>126.76104331430706</v>
      </c>
      <c r="G110" s="8">
        <f t="shared" si="16"/>
        <v>52.255732152523571</v>
      </c>
      <c r="H110" s="94">
        <f t="shared" si="17"/>
        <v>24.212440459332413</v>
      </c>
      <c r="I110" s="7">
        <v>10150397343.33</v>
      </c>
      <c r="J110" s="7">
        <v>-4688585939.9000006</v>
      </c>
      <c r="K110" s="7">
        <v>5461811403.4299984</v>
      </c>
      <c r="L110" s="7">
        <v>163591320.75999999</v>
      </c>
    </row>
    <row r="111" spans="1:12">
      <c r="A111" s="6" t="s">
        <v>18</v>
      </c>
      <c r="B111" s="7">
        <v>30394676950</v>
      </c>
      <c r="C111" s="7">
        <v>47871946087.809998</v>
      </c>
      <c r="D111" s="7">
        <v>25817149810.460003</v>
      </c>
      <c r="E111" s="7">
        <v>22054796277.349998</v>
      </c>
      <c r="F111" s="8">
        <f t="shared" si="16"/>
        <v>157.50108535965208</v>
      </c>
      <c r="G111" s="8">
        <f t="shared" si="16"/>
        <v>53.929601614909117</v>
      </c>
      <c r="H111" s="94">
        <f t="shared" si="17"/>
        <v>-1.1211973237066388</v>
      </c>
      <c r="I111" s="7">
        <v>73171485162.519989</v>
      </c>
      <c r="J111" s="7">
        <v>-42259899936.820015</v>
      </c>
      <c r="K111" s="7">
        <v>30911585225.700008</v>
      </c>
      <c r="L111" s="7">
        <v>946366608.92000008</v>
      </c>
    </row>
    <row r="112" spans="1:12">
      <c r="A112" s="6" t="s">
        <v>19</v>
      </c>
      <c r="B112" s="7">
        <v>2456371479</v>
      </c>
      <c r="C112" s="7">
        <v>2288357937.1700001</v>
      </c>
      <c r="D112" s="7">
        <v>1996963044.6699994</v>
      </c>
      <c r="E112" s="7">
        <v>291394892.50000018</v>
      </c>
      <c r="F112" s="8">
        <f t="shared" si="16"/>
        <v>93.160092304181987</v>
      </c>
      <c r="G112" s="8">
        <f t="shared" si="16"/>
        <v>87.266201332979961</v>
      </c>
      <c r="H112" s="94">
        <f t="shared" si="17"/>
        <v>8.1822865080223721</v>
      </c>
      <c r="I112" s="7">
        <v>1172300927.0899999</v>
      </c>
      <c r="J112" s="7">
        <v>-20733112.029999994</v>
      </c>
      <c r="K112" s="7">
        <v>1151567815.0599997</v>
      </c>
      <c r="L112" s="7">
        <v>225730568.40000001</v>
      </c>
    </row>
    <row r="113" spans="1:12">
      <c r="A113" s="3" t="s">
        <v>20</v>
      </c>
      <c r="B113" s="4">
        <v>6500297449</v>
      </c>
      <c r="C113" s="4">
        <v>5545741091.3500004</v>
      </c>
      <c r="D113" s="4">
        <v>5424732485.1100006</v>
      </c>
      <c r="E113" s="4">
        <v>121008606.24000001</v>
      </c>
      <c r="F113" s="5">
        <f t="shared" si="16"/>
        <v>85.31518957187339</v>
      </c>
      <c r="G113" s="5">
        <f t="shared" si="16"/>
        <v>97.81799034165617</v>
      </c>
      <c r="H113" s="36">
        <f t="shared" si="17"/>
        <v>61.120176149585745</v>
      </c>
      <c r="I113" s="4">
        <v>381605675.71000004</v>
      </c>
      <c r="J113" s="4">
        <v>-4454278.3399999989</v>
      </c>
      <c r="K113" s="4">
        <v>377151397.37</v>
      </c>
      <c r="L113" s="4">
        <v>13641650.030000001</v>
      </c>
    </row>
    <row r="114" spans="1:12">
      <c r="A114" s="6" t="s">
        <v>21</v>
      </c>
      <c r="B114" s="7">
        <v>3867862852</v>
      </c>
      <c r="C114" s="7">
        <v>3503304373.6199999</v>
      </c>
      <c r="D114" s="7">
        <v>3503255099.5000005</v>
      </c>
      <c r="E114" s="7">
        <v>49274.120000011928</v>
      </c>
      <c r="F114" s="8">
        <f t="shared" si="16"/>
        <v>90.574679291136349</v>
      </c>
      <c r="G114" s="8">
        <f t="shared" si="16"/>
        <v>99.998593495890049</v>
      </c>
      <c r="H114" s="94">
        <f t="shared" si="17"/>
        <v>111.34672382925012</v>
      </c>
      <c r="I114" s="7">
        <v>1723454.5999999999</v>
      </c>
      <c r="J114" s="7">
        <v>140104.75</v>
      </c>
      <c r="K114" s="7">
        <v>1863559.3499999999</v>
      </c>
      <c r="L114" s="7">
        <v>671053.18000000005</v>
      </c>
    </row>
    <row r="115" spans="1:12">
      <c r="A115" s="6" t="s">
        <v>22</v>
      </c>
      <c r="B115" s="7">
        <v>1080839790</v>
      </c>
      <c r="C115" s="7">
        <v>356834790</v>
      </c>
      <c r="D115" s="7">
        <v>356834790</v>
      </c>
      <c r="E115" s="7">
        <v>0</v>
      </c>
      <c r="F115" s="8">
        <f t="shared" si="16"/>
        <v>33.014586740926703</v>
      </c>
      <c r="G115" s="8">
        <f t="shared" si="16"/>
        <v>100</v>
      </c>
      <c r="H115" s="94">
        <f t="shared" si="17"/>
        <v>18.944929999999999</v>
      </c>
      <c r="I115" s="7">
        <v>0</v>
      </c>
      <c r="J115" s="7">
        <v>0</v>
      </c>
      <c r="K115" s="7">
        <v>0</v>
      </c>
      <c r="L115" s="7">
        <v>0</v>
      </c>
    </row>
    <row r="116" spans="1:12">
      <c r="A116" s="6" t="s">
        <v>23</v>
      </c>
      <c r="B116" s="7">
        <v>1551594807</v>
      </c>
      <c r="C116" s="7">
        <v>1685601927.73</v>
      </c>
      <c r="D116" s="7">
        <v>1564642595.6100001</v>
      </c>
      <c r="E116" s="7">
        <v>120959332.12</v>
      </c>
      <c r="F116" s="8">
        <f t="shared" si="16"/>
        <v>108.63673428948258</v>
      </c>
      <c r="G116" s="8">
        <f t="shared" si="16"/>
        <v>92.823968095308501</v>
      </c>
      <c r="H116" s="94">
        <f t="shared" si="17"/>
        <v>13.555920740719557</v>
      </c>
      <c r="I116" s="7">
        <v>379882221.11000001</v>
      </c>
      <c r="J116" s="7">
        <v>-4594383.0899999989</v>
      </c>
      <c r="K116" s="7">
        <v>375287838.01999998</v>
      </c>
      <c r="L116" s="7">
        <v>12970596.850000001</v>
      </c>
    </row>
    <row r="117" spans="1:12">
      <c r="A117" s="3" t="s">
        <v>24</v>
      </c>
      <c r="B117" s="4">
        <v>290692196308</v>
      </c>
      <c r="C117" s="4">
        <v>289972991336.75</v>
      </c>
      <c r="D117" s="4">
        <v>289972991336.75</v>
      </c>
      <c r="E117" s="4">
        <v>0</v>
      </c>
      <c r="F117" s="8">
        <f t="shared" si="16"/>
        <v>99.75258882750056</v>
      </c>
      <c r="G117" s="8">
        <f t="shared" si="16"/>
        <v>100</v>
      </c>
      <c r="H117" s="94">
        <f t="shared" si="17"/>
        <v>9.4869840078378473</v>
      </c>
      <c r="I117" s="4">
        <v>0</v>
      </c>
      <c r="J117" s="4">
        <v>0</v>
      </c>
      <c r="K117" s="4">
        <v>0</v>
      </c>
      <c r="L117" s="4">
        <v>0</v>
      </c>
    </row>
    <row r="118" spans="1:12">
      <c r="A118" s="6" t="s">
        <v>25</v>
      </c>
      <c r="B118" s="7">
        <v>290692196308</v>
      </c>
      <c r="C118" s="7">
        <v>289972991336.75</v>
      </c>
      <c r="D118" s="7">
        <v>289972991336.75</v>
      </c>
      <c r="E118" s="7">
        <v>0</v>
      </c>
      <c r="F118" s="8">
        <f t="shared" si="16"/>
        <v>99.75258882750056</v>
      </c>
      <c r="G118" s="8">
        <f t="shared" si="16"/>
        <v>100</v>
      </c>
      <c r="H118" s="94">
        <f t="shared" si="17"/>
        <v>9.4869840078378473</v>
      </c>
      <c r="I118" s="7">
        <v>0</v>
      </c>
      <c r="J118" s="7">
        <v>0</v>
      </c>
      <c r="K118" s="7">
        <v>0</v>
      </c>
      <c r="L118" s="7">
        <v>0</v>
      </c>
    </row>
    <row r="119" spans="1:12">
      <c r="A119" s="9" t="s">
        <v>891</v>
      </c>
      <c r="B119" s="10">
        <f>B99+B105+B113</f>
        <v>557935844361</v>
      </c>
      <c r="C119" s="10">
        <f>C99+C105+C113</f>
        <v>550186632239.68005</v>
      </c>
      <c r="D119" s="10">
        <f>D99+D105+D113</f>
        <v>453622013165.62006</v>
      </c>
      <c r="E119" s="10">
        <f>E99+E105+E113</f>
        <v>96564619074.059998</v>
      </c>
      <c r="F119" s="11">
        <f>C119/B119*100</f>
        <v>98.611092619404104</v>
      </c>
      <c r="G119" s="11">
        <f>D119/C119*100</f>
        <v>82.448752220502314</v>
      </c>
      <c r="H119" s="95">
        <f t="shared" si="17"/>
        <v>-0.68687200440481888</v>
      </c>
      <c r="I119" s="10">
        <f t="shared" ref="I119:L119" si="18">I99+I105+I113</f>
        <v>261123721979.74002</v>
      </c>
      <c r="J119" s="10">
        <f t="shared" si="18"/>
        <v>-117877988844.07001</v>
      </c>
      <c r="K119" s="10">
        <f t="shared" si="18"/>
        <v>143245733135.67001</v>
      </c>
      <c r="L119" s="10">
        <f t="shared" si="18"/>
        <v>30683927534.469986</v>
      </c>
    </row>
    <row r="120" spans="1:12">
      <c r="A120" s="9" t="s">
        <v>26</v>
      </c>
      <c r="B120" s="10">
        <v>848628040669</v>
      </c>
      <c r="C120" s="10">
        <v>840159623576.43005</v>
      </c>
      <c r="D120" s="10">
        <v>743595004502.37</v>
      </c>
      <c r="E120" s="10">
        <v>96564619074.059998</v>
      </c>
      <c r="F120" s="11">
        <f>C120/B120*100</f>
        <v>99.002104963925774</v>
      </c>
      <c r="G120" s="11">
        <f>D120/C120*100</f>
        <v>88.506396122322641</v>
      </c>
      <c r="H120" s="95">
        <f t="shared" si="17"/>
        <v>2.6037818832760138</v>
      </c>
      <c r="I120" s="10">
        <v>261123721979.74005</v>
      </c>
      <c r="J120" s="10">
        <v>-117877988844.06992</v>
      </c>
      <c r="K120" s="10">
        <v>143245733135.6701</v>
      </c>
      <c r="L120" s="10">
        <v>30683927534.470005</v>
      </c>
    </row>
    <row r="121" spans="1:12">
      <c r="B121" s="119">
        <v>2013</v>
      </c>
      <c r="C121" s="119"/>
      <c r="D121" s="119"/>
      <c r="E121" s="119"/>
    </row>
    <row r="122" spans="1:12" ht="45">
      <c r="B122" s="1" t="s">
        <v>0</v>
      </c>
      <c r="C122" s="1" t="s">
        <v>1</v>
      </c>
      <c r="D122" s="1" t="s">
        <v>2</v>
      </c>
      <c r="E122" s="1" t="s">
        <v>3</v>
      </c>
      <c r="F122" s="2" t="s">
        <v>4</v>
      </c>
      <c r="G122" s="2" t="s">
        <v>5</v>
      </c>
      <c r="H122" s="2" t="s">
        <v>892</v>
      </c>
    </row>
    <row r="123" spans="1:12">
      <c r="A123" s="3" t="s">
        <v>6</v>
      </c>
      <c r="B123" s="4">
        <v>470025411000</v>
      </c>
      <c r="C123" s="4">
        <v>464884401447.03003</v>
      </c>
      <c r="D123" s="4">
        <v>405343118906.40991</v>
      </c>
      <c r="E123" s="4">
        <v>59541282540.619987</v>
      </c>
      <c r="F123" s="5">
        <f>C123/B123*100</f>
        <v>98.906227316086543</v>
      </c>
      <c r="G123" s="5">
        <f>D123/C123*100</f>
        <v>87.192239112500232</v>
      </c>
      <c r="H123" s="36">
        <f>C123/C147*100-100</f>
        <v>0.24059019930248837</v>
      </c>
      <c r="I123" s="4">
        <v>128339532445.53999</v>
      </c>
      <c r="J123" s="4">
        <v>-27433414871.700001</v>
      </c>
      <c r="K123" s="4">
        <v>100906117573.83995</v>
      </c>
      <c r="L123" s="4">
        <v>22557745346.209995</v>
      </c>
    </row>
    <row r="124" spans="1:12">
      <c r="A124" s="6" t="s">
        <v>7</v>
      </c>
      <c r="B124" s="7">
        <v>259368000000</v>
      </c>
      <c r="C124" s="7">
        <v>252633756328.15002</v>
      </c>
      <c r="D124" s="7">
        <v>224934213492.73996</v>
      </c>
      <c r="E124" s="7">
        <v>27699542835.409981</v>
      </c>
      <c r="F124" s="8">
        <f t="shared" ref="F124:G142" si="19">C124/B124*100</f>
        <v>97.40359501871859</v>
      </c>
      <c r="G124" s="8">
        <f t="shared" si="19"/>
        <v>89.035692126815107</v>
      </c>
      <c r="H124" s="94">
        <f t="shared" ref="H124:H144" si="20">C124/C148*100-100</f>
        <v>1.6081412701920925</v>
      </c>
      <c r="I124" s="7">
        <v>52122968744.779999</v>
      </c>
      <c r="J124" s="7">
        <v>-12263337558.27</v>
      </c>
      <c r="K124" s="7">
        <v>39859631186.509972</v>
      </c>
      <c r="L124" s="7">
        <v>11559936563.569996</v>
      </c>
    </row>
    <row r="125" spans="1:12">
      <c r="A125" s="6" t="s">
        <v>8</v>
      </c>
      <c r="B125" s="7">
        <v>153447767000</v>
      </c>
      <c r="C125" s="7">
        <v>154769376999.00003</v>
      </c>
      <c r="D125" s="7">
        <v>128464719647.34001</v>
      </c>
      <c r="E125" s="7">
        <v>26304657351.660004</v>
      </c>
      <c r="F125" s="8">
        <f t="shared" si="19"/>
        <v>100.86127678808128</v>
      </c>
      <c r="G125" s="8">
        <f t="shared" si="19"/>
        <v>83.003965085528534</v>
      </c>
      <c r="H125" s="94">
        <f t="shared" si="20"/>
        <v>-0.3859945601062833</v>
      </c>
      <c r="I125" s="7">
        <v>58342560611.989998</v>
      </c>
      <c r="J125" s="7">
        <v>-13049077307.190001</v>
      </c>
      <c r="K125" s="7">
        <v>45293483304.800003</v>
      </c>
      <c r="L125" s="7">
        <v>8085257723.329999</v>
      </c>
    </row>
    <row r="126" spans="1:12">
      <c r="A126" s="6" t="s">
        <v>9</v>
      </c>
      <c r="B126" s="7">
        <v>35208650000</v>
      </c>
      <c r="C126" s="7">
        <v>36137140319.900002</v>
      </c>
      <c r="D126" s="7">
        <v>32070510966.550003</v>
      </c>
      <c r="E126" s="7">
        <v>4066629353.3499994</v>
      </c>
      <c r="F126" s="8">
        <f t="shared" si="19"/>
        <v>102.6371085511657</v>
      </c>
      <c r="G126" s="8">
        <f t="shared" si="19"/>
        <v>88.746676363014302</v>
      </c>
      <c r="H126" s="94">
        <f t="shared" si="20"/>
        <v>1.8156432158917823E-2</v>
      </c>
      <c r="I126" s="7">
        <v>13896228261.92</v>
      </c>
      <c r="J126" s="7">
        <v>-2115209926.77</v>
      </c>
      <c r="K126" s="7">
        <v>11781018335.150002</v>
      </c>
      <c r="L126" s="7">
        <v>1029671655.6999999</v>
      </c>
    </row>
    <row r="127" spans="1:12">
      <c r="A127" s="6" t="s">
        <v>10</v>
      </c>
      <c r="B127" s="7">
        <v>10926000000</v>
      </c>
      <c r="C127" s="7">
        <v>10374973293.320002</v>
      </c>
      <c r="D127" s="7">
        <v>9853785497.8099995</v>
      </c>
      <c r="E127" s="7">
        <v>521187795.51000094</v>
      </c>
      <c r="F127" s="8">
        <f t="shared" si="19"/>
        <v>94.956738910122667</v>
      </c>
      <c r="G127" s="8">
        <f t="shared" si="19"/>
        <v>94.976490244600697</v>
      </c>
      <c r="H127" s="94">
        <f t="shared" si="20"/>
        <v>-5.8789649488919906</v>
      </c>
      <c r="I127" s="7">
        <v>1305451751.0999999</v>
      </c>
      <c r="J127" s="7">
        <v>-2150329.59</v>
      </c>
      <c r="K127" s="7">
        <v>1303301421.51</v>
      </c>
      <c r="L127" s="7">
        <v>550499307.88999999</v>
      </c>
    </row>
    <row r="128" spans="1:12">
      <c r="A128" s="6" t="s">
        <v>11</v>
      </c>
      <c r="B128" s="7">
        <v>11074994000</v>
      </c>
      <c r="C128" s="7">
        <v>10969154506.66</v>
      </c>
      <c r="D128" s="7">
        <v>10019889301.969999</v>
      </c>
      <c r="E128" s="7">
        <v>949265204.6900003</v>
      </c>
      <c r="F128" s="8">
        <f t="shared" si="19"/>
        <v>99.04433814284684</v>
      </c>
      <c r="G128" s="8">
        <f t="shared" si="19"/>
        <v>91.346049468866113</v>
      </c>
      <c r="H128" s="94">
        <f t="shared" si="20"/>
        <v>-13.016291835027417</v>
      </c>
      <c r="I128" s="7">
        <v>2672323075.75</v>
      </c>
      <c r="J128" s="7">
        <v>-3639749.88</v>
      </c>
      <c r="K128" s="7">
        <v>2668683325.8699999</v>
      </c>
      <c r="L128" s="7">
        <v>1332380095.72</v>
      </c>
    </row>
    <row r="129" spans="1:12">
      <c r="A129" s="3" t="s">
        <v>12</v>
      </c>
      <c r="B129" s="4">
        <v>75045010985.949997</v>
      </c>
      <c r="C129" s="4">
        <v>85665455237.900009</v>
      </c>
      <c r="D129" s="4">
        <v>49819798967.540009</v>
      </c>
      <c r="E129" s="4">
        <v>35845656270.359993</v>
      </c>
      <c r="F129" s="5">
        <f t="shared" si="19"/>
        <v>114.1520990035412</v>
      </c>
      <c r="G129" s="5">
        <f t="shared" si="19"/>
        <v>58.156229753506054</v>
      </c>
      <c r="H129" s="36">
        <f t="shared" si="20"/>
        <v>15.64579311086321</v>
      </c>
      <c r="I129" s="4">
        <v>115482876940.97002</v>
      </c>
      <c r="J129" s="4">
        <v>-25889866574.139996</v>
      </c>
      <c r="K129" s="4">
        <v>89593010366.830002</v>
      </c>
      <c r="L129" s="4">
        <v>2586205101.4099998</v>
      </c>
    </row>
    <row r="130" spans="1:12">
      <c r="A130" s="6" t="s">
        <v>14</v>
      </c>
      <c r="B130" s="7">
        <v>811657500</v>
      </c>
      <c r="C130" s="7">
        <v>677464104.80000007</v>
      </c>
      <c r="D130" s="7">
        <v>633180865.62999988</v>
      </c>
      <c r="E130" s="7">
        <v>44283239.169999987</v>
      </c>
      <c r="F130" s="8">
        <f t="shared" si="19"/>
        <v>83.466746109042305</v>
      </c>
      <c r="G130" s="8">
        <f t="shared" si="19"/>
        <v>93.463382213722838</v>
      </c>
      <c r="H130" s="94">
        <f t="shared" si="20"/>
        <v>-1.4582595853842975</v>
      </c>
      <c r="I130" s="7">
        <v>188676634.60999998</v>
      </c>
      <c r="J130" s="7">
        <v>21896307.300000004</v>
      </c>
      <c r="K130" s="7">
        <v>210572941.90999994</v>
      </c>
      <c r="L130" s="7">
        <v>38513808.870000005</v>
      </c>
    </row>
    <row r="131" spans="1:12">
      <c r="A131" s="6" t="s">
        <v>15</v>
      </c>
      <c r="B131" s="7">
        <v>33095679398</v>
      </c>
      <c r="C131" s="7">
        <v>27092597182.02</v>
      </c>
      <c r="D131" s="7">
        <v>16498128694.479996</v>
      </c>
      <c r="E131" s="7">
        <v>10594468487.540001</v>
      </c>
      <c r="F131" s="8">
        <f t="shared" si="19"/>
        <v>81.861432292147569</v>
      </c>
      <c r="G131" s="8">
        <f t="shared" si="19"/>
        <v>60.895338249184086</v>
      </c>
      <c r="H131" s="94">
        <f t="shared" si="20"/>
        <v>47.516803396754625</v>
      </c>
      <c r="I131" s="7">
        <v>32932347677.000011</v>
      </c>
      <c r="J131" s="7">
        <v>-4818089985.9000015</v>
      </c>
      <c r="K131" s="7">
        <v>28114257691.099998</v>
      </c>
      <c r="L131" s="7">
        <v>1226285864.45</v>
      </c>
    </row>
    <row r="132" spans="1:12">
      <c r="A132" s="6" t="s">
        <v>16</v>
      </c>
      <c r="B132" s="7">
        <v>349441519</v>
      </c>
      <c r="C132" s="7">
        <v>412540323.33999997</v>
      </c>
      <c r="D132" s="7">
        <v>376263724.70000005</v>
      </c>
      <c r="E132" s="7">
        <v>36276598.639999986</v>
      </c>
      <c r="F132" s="8">
        <f t="shared" si="19"/>
        <v>118.05704271220272</v>
      </c>
      <c r="G132" s="8">
        <f t="shared" si="19"/>
        <v>91.206532649633345</v>
      </c>
      <c r="H132" s="94">
        <f t="shared" si="20"/>
        <v>19.294927263587255</v>
      </c>
      <c r="I132" s="7">
        <v>634213734.99000013</v>
      </c>
      <c r="J132" s="7">
        <v>-1670696.38</v>
      </c>
      <c r="K132" s="7">
        <v>632543038.61000013</v>
      </c>
      <c r="L132" s="7">
        <v>9324371.1100000013</v>
      </c>
    </row>
    <row r="133" spans="1:12">
      <c r="A133" s="6" t="s">
        <v>13</v>
      </c>
      <c r="B133" s="7">
        <v>1806103460.95</v>
      </c>
      <c r="C133" s="7">
        <v>2248965596.3299999</v>
      </c>
      <c r="D133" s="7">
        <v>2248965596.3299999</v>
      </c>
      <c r="E133" s="7">
        <v>0</v>
      </c>
      <c r="F133" s="8">
        <f>C133/B133*100</f>
        <v>124.52030821905721</v>
      </c>
      <c r="G133" s="8">
        <f>D133/C133*100</f>
        <v>100</v>
      </c>
      <c r="H133" s="94">
        <f t="shared" si="20"/>
        <v>13.401674495905851</v>
      </c>
      <c r="I133" s="7">
        <v>150.30000000000001</v>
      </c>
      <c r="J133" s="7">
        <v>0</v>
      </c>
      <c r="K133" s="7">
        <v>150.30000000000001</v>
      </c>
      <c r="L133" s="7">
        <v>0</v>
      </c>
    </row>
    <row r="134" spans="1:12">
      <c r="A134" s="6" t="s">
        <v>17</v>
      </c>
      <c r="B134" s="7">
        <v>4819121311</v>
      </c>
      <c r="C134" s="7">
        <v>4703837132.25</v>
      </c>
      <c r="D134" s="7">
        <v>2107171123.21</v>
      </c>
      <c r="E134" s="7">
        <v>2596666009.04</v>
      </c>
      <c r="F134" s="8">
        <f t="shared" si="19"/>
        <v>97.607775955196331</v>
      </c>
      <c r="G134" s="8">
        <f t="shared" si="19"/>
        <v>44.796855502564362</v>
      </c>
      <c r="H134" s="94">
        <f t="shared" si="20"/>
        <v>-13.359984915343233</v>
      </c>
      <c r="I134" s="7">
        <v>9811918851.6699982</v>
      </c>
      <c r="J134" s="7">
        <v>-2050227271.3800001</v>
      </c>
      <c r="K134" s="7">
        <v>7761691580.2900009</v>
      </c>
      <c r="L134" s="7">
        <v>207960246</v>
      </c>
    </row>
    <row r="135" spans="1:12">
      <c r="A135" s="6" t="s">
        <v>18</v>
      </c>
      <c r="B135" s="7">
        <v>31932237985</v>
      </c>
      <c r="C135" s="7">
        <v>48414771206.860001</v>
      </c>
      <c r="D135" s="7">
        <v>26134717265.030006</v>
      </c>
      <c r="E135" s="7">
        <v>22280053941.829994</v>
      </c>
      <c r="F135" s="8">
        <f t="shared" si="19"/>
        <v>151.61721902988003</v>
      </c>
      <c r="G135" s="8">
        <f t="shared" si="19"/>
        <v>53.980875285695696</v>
      </c>
      <c r="H135" s="94">
        <f t="shared" si="20"/>
        <v>7.4505473142892527</v>
      </c>
      <c r="I135" s="7">
        <v>70805400282.710007</v>
      </c>
      <c r="J135" s="7">
        <v>-19000777898.199993</v>
      </c>
      <c r="K135" s="7">
        <v>51804622384.510002</v>
      </c>
      <c r="L135" s="7">
        <v>913191163.82000017</v>
      </c>
    </row>
    <row r="136" spans="1:12">
      <c r="A136" s="6" t="s">
        <v>19</v>
      </c>
      <c r="B136" s="7">
        <v>2230769812</v>
      </c>
      <c r="C136" s="7">
        <v>2115279692.3000002</v>
      </c>
      <c r="D136" s="7">
        <v>1821371698.1600001</v>
      </c>
      <c r="E136" s="7">
        <v>293907994.13999999</v>
      </c>
      <c r="F136" s="8">
        <f t="shared" si="19"/>
        <v>94.822858052016727</v>
      </c>
      <c r="G136" s="8">
        <f t="shared" si="19"/>
        <v>86.105478381422643</v>
      </c>
      <c r="H136" s="94">
        <f t="shared" si="20"/>
        <v>-4.1368706384563865</v>
      </c>
      <c r="I136" s="7">
        <v>1110319609.6899998</v>
      </c>
      <c r="J136" s="7">
        <v>-40997029.579999998</v>
      </c>
      <c r="K136" s="7">
        <v>1069322580.1099999</v>
      </c>
      <c r="L136" s="7">
        <v>190929647.16</v>
      </c>
    </row>
    <row r="137" spans="1:12">
      <c r="A137" s="3" t="s">
        <v>20</v>
      </c>
      <c r="B137" s="4">
        <v>3784595404</v>
      </c>
      <c r="C137" s="4">
        <v>3441990459.4700003</v>
      </c>
      <c r="D137" s="4">
        <v>3353961848.6800003</v>
      </c>
      <c r="E137" s="4">
        <v>88028610.789999872</v>
      </c>
      <c r="F137" s="5">
        <f t="shared" si="19"/>
        <v>90.947382534791032</v>
      </c>
      <c r="G137" s="5">
        <f t="shared" si="19"/>
        <v>97.442508576750825</v>
      </c>
      <c r="H137" s="36">
        <f t="shared" si="20"/>
        <v>-56.686644268167313</v>
      </c>
      <c r="I137" s="4">
        <v>296836559.72999996</v>
      </c>
      <c r="J137" s="4">
        <v>934741.84999999986</v>
      </c>
      <c r="K137" s="4">
        <v>297771301.57999992</v>
      </c>
      <c r="L137" s="4">
        <v>4194236.66</v>
      </c>
    </row>
    <row r="138" spans="1:12">
      <c r="A138" s="6" t="s">
        <v>21</v>
      </c>
      <c r="B138" s="7">
        <v>1315104978</v>
      </c>
      <c r="C138" s="7">
        <v>1657609973.8600001</v>
      </c>
      <c r="D138" s="7">
        <v>1657103213.4100001</v>
      </c>
      <c r="E138" s="7">
        <v>506760.44999989506</v>
      </c>
      <c r="F138" s="8">
        <f t="shared" si="19"/>
        <v>126.04392817224969</v>
      </c>
      <c r="G138" s="8">
        <f t="shared" si="19"/>
        <v>99.969428245607133</v>
      </c>
      <c r="H138" s="94">
        <f t="shared" si="20"/>
        <v>-73.172072068367669</v>
      </c>
      <c r="I138" s="7">
        <v>1217122.6000000001</v>
      </c>
      <c r="J138" s="7">
        <v>189198.34</v>
      </c>
      <c r="K138" s="7">
        <v>1406320.94</v>
      </c>
      <c r="L138" s="7">
        <v>189626.79</v>
      </c>
    </row>
    <row r="139" spans="1:12">
      <c r="A139" s="6" t="s">
        <v>22</v>
      </c>
      <c r="B139" s="7">
        <v>1024005000</v>
      </c>
      <c r="C139" s="7">
        <v>300000000</v>
      </c>
      <c r="D139" s="7">
        <v>300000000</v>
      </c>
      <c r="E139" s="7">
        <v>0</v>
      </c>
      <c r="F139" s="8">
        <f t="shared" si="19"/>
        <v>29.296731949551031</v>
      </c>
      <c r="G139" s="8">
        <f t="shared" si="19"/>
        <v>100</v>
      </c>
      <c r="H139" s="94">
        <f t="shared" si="20"/>
        <v>0.44165913735845663</v>
      </c>
      <c r="I139" s="7">
        <v>0</v>
      </c>
      <c r="J139" s="7">
        <v>0</v>
      </c>
      <c r="K139" s="7">
        <v>0</v>
      </c>
      <c r="L139" s="7">
        <v>0</v>
      </c>
    </row>
    <row r="140" spans="1:12">
      <c r="A140" s="6" t="s">
        <v>23</v>
      </c>
      <c r="B140" s="7">
        <v>1445485426</v>
      </c>
      <c r="C140" s="7">
        <v>1484380485.6100001</v>
      </c>
      <c r="D140" s="7">
        <v>1396858635.27</v>
      </c>
      <c r="E140" s="7">
        <v>87521850.339999974</v>
      </c>
      <c r="F140" s="8">
        <f t="shared" si="19"/>
        <v>102.6907956946776</v>
      </c>
      <c r="G140" s="8">
        <f t="shared" si="19"/>
        <v>94.103812924754706</v>
      </c>
      <c r="H140" s="94">
        <f t="shared" si="20"/>
        <v>1.0219347633371569</v>
      </c>
      <c r="I140" s="7">
        <v>295619437.12999994</v>
      </c>
      <c r="J140" s="7">
        <v>745543.50999999989</v>
      </c>
      <c r="K140" s="7">
        <v>296364980.63999993</v>
      </c>
      <c r="L140" s="7">
        <v>4004609.87</v>
      </c>
    </row>
    <row r="141" spans="1:12">
      <c r="A141" s="3" t="s">
        <v>24</v>
      </c>
      <c r="B141" s="4">
        <v>249632036346.69</v>
      </c>
      <c r="C141" s="4">
        <v>264846998905.36002</v>
      </c>
      <c r="D141" s="4">
        <v>264846998905.36002</v>
      </c>
      <c r="E141" s="4">
        <v>0</v>
      </c>
      <c r="F141" s="8">
        <f t="shared" si="19"/>
        <v>106.09495591244522</v>
      </c>
      <c r="G141" s="8">
        <f t="shared" si="19"/>
        <v>100</v>
      </c>
      <c r="H141" s="94">
        <f t="shared" si="20"/>
        <v>10.452484933431847</v>
      </c>
      <c r="I141" s="4">
        <v>0</v>
      </c>
      <c r="J141" s="4">
        <v>0</v>
      </c>
      <c r="K141" s="4">
        <v>0</v>
      </c>
      <c r="L141" s="4">
        <v>0</v>
      </c>
    </row>
    <row r="142" spans="1:12">
      <c r="A142" s="6" t="s">
        <v>25</v>
      </c>
      <c r="B142" s="7">
        <v>249632036346.69</v>
      </c>
      <c r="C142" s="7">
        <v>264846998905.36002</v>
      </c>
      <c r="D142" s="7">
        <v>264846998905.36002</v>
      </c>
      <c r="E142" s="7">
        <v>0</v>
      </c>
      <c r="F142" s="8">
        <f t="shared" si="19"/>
        <v>106.09495591244522</v>
      </c>
      <c r="G142" s="8">
        <f t="shared" si="19"/>
        <v>100</v>
      </c>
      <c r="H142" s="94">
        <f t="shared" si="20"/>
        <v>10.452484933431847</v>
      </c>
      <c r="I142" s="7">
        <v>0</v>
      </c>
      <c r="J142" s="7">
        <v>0</v>
      </c>
      <c r="K142" s="7">
        <v>0</v>
      </c>
      <c r="L142" s="7">
        <v>0</v>
      </c>
    </row>
    <row r="143" spans="1:12">
      <c r="A143" s="9" t="s">
        <v>891</v>
      </c>
      <c r="B143" s="10">
        <f>B123+B129+B137</f>
        <v>548855017389.95001</v>
      </c>
      <c r="C143" s="10">
        <f>C123+C129+C137</f>
        <v>553991847144.40002</v>
      </c>
      <c r="D143" s="10">
        <f>D123+D129+D137</f>
        <v>458516879722.62994</v>
      </c>
      <c r="E143" s="10">
        <f>E123+E129+E137</f>
        <v>95474967421.769974</v>
      </c>
      <c r="F143" s="11">
        <f>C143/B143*100</f>
        <v>100.93591742658707</v>
      </c>
      <c r="G143" s="11">
        <f>D143/C143*100</f>
        <v>82.765997746374026</v>
      </c>
      <c r="H143" s="95">
        <f t="shared" si="20"/>
        <v>1.5025507892088257</v>
      </c>
      <c r="I143" s="10">
        <f t="shared" ref="I143:L143" si="21">I123+I129+I137</f>
        <v>244119245946.24002</v>
      </c>
      <c r="J143" s="10">
        <f t="shared" si="21"/>
        <v>-53322346703.989998</v>
      </c>
      <c r="K143" s="10">
        <f t="shared" si="21"/>
        <v>190796899242.24994</v>
      </c>
      <c r="L143" s="10">
        <f t="shared" si="21"/>
        <v>25148144684.279995</v>
      </c>
    </row>
    <row r="144" spans="1:12">
      <c r="A144" s="9" t="s">
        <v>26</v>
      </c>
      <c r="B144" s="10">
        <v>798487053736.64001</v>
      </c>
      <c r="C144" s="10">
        <v>818838846049.76001</v>
      </c>
      <c r="D144" s="10">
        <v>723363878627.98999</v>
      </c>
      <c r="E144" s="10">
        <v>95474967421.769958</v>
      </c>
      <c r="F144" s="11">
        <f>C144/B144*100</f>
        <v>102.54879427510826</v>
      </c>
      <c r="G144" s="11">
        <f>D144/C144*100</f>
        <v>88.340200531232725</v>
      </c>
      <c r="H144" s="95">
        <f t="shared" si="20"/>
        <v>4.2343697307856303</v>
      </c>
      <c r="I144" s="10">
        <v>244119245946.23984</v>
      </c>
      <c r="J144" s="10">
        <v>-53322346703.989998</v>
      </c>
      <c r="K144" s="10">
        <v>190796899242.24991</v>
      </c>
      <c r="L144" s="10">
        <v>25148144684.280029</v>
      </c>
    </row>
    <row r="145" spans="1:12">
      <c r="B145" s="119">
        <v>2012</v>
      </c>
      <c r="C145" s="119"/>
      <c r="D145" s="119"/>
      <c r="E145" s="119"/>
    </row>
    <row r="146" spans="1:12" ht="45">
      <c r="B146" s="1" t="s">
        <v>0</v>
      </c>
      <c r="C146" s="1" t="s">
        <v>1</v>
      </c>
      <c r="D146" s="1" t="s">
        <v>2</v>
      </c>
      <c r="E146" s="1" t="s">
        <v>3</v>
      </c>
      <c r="F146" s="2" t="s">
        <v>4</v>
      </c>
      <c r="G146" s="2" t="s">
        <v>5</v>
      </c>
      <c r="H146" s="2" t="s">
        <v>892</v>
      </c>
    </row>
    <row r="147" spans="1:12">
      <c r="A147" s="3" t="s">
        <v>6</v>
      </c>
      <c r="B147" s="4">
        <v>482458877000</v>
      </c>
      <c r="C147" s="4">
        <v>463768619600.82996</v>
      </c>
      <c r="D147" s="4">
        <v>404223451172.45007</v>
      </c>
      <c r="E147" s="4">
        <v>59545168428.380005</v>
      </c>
      <c r="F147" s="5">
        <f>C147/B147*100</f>
        <v>96.126041349806059</v>
      </c>
      <c r="G147" s="5">
        <f>D147/C147*100</f>
        <v>87.160587001416573</v>
      </c>
      <c r="H147" s="36">
        <f>C147/C171*100-100</f>
        <v>2.4379983631505553</v>
      </c>
      <c r="I147" s="4">
        <v>114750057569.34001</v>
      </c>
      <c r="J147" s="4">
        <v>-24173078867.980007</v>
      </c>
      <c r="K147" s="4">
        <v>90576978701.360001</v>
      </c>
      <c r="L147" s="4">
        <v>21782614684.200001</v>
      </c>
    </row>
    <row r="148" spans="1:12">
      <c r="A148" s="6" t="s">
        <v>7</v>
      </c>
      <c r="B148" s="7">
        <v>258273970000</v>
      </c>
      <c r="C148" s="7">
        <v>248635348673.84</v>
      </c>
      <c r="D148" s="7">
        <v>221242221125.00003</v>
      </c>
      <c r="E148" s="7">
        <v>27393127548.840004</v>
      </c>
      <c r="F148" s="8">
        <f t="shared" ref="F148:G166" si="22">C148/B148*100</f>
        <v>96.268063201971145</v>
      </c>
      <c r="G148" s="8">
        <f t="shared" si="22"/>
        <v>88.982609393656944</v>
      </c>
      <c r="H148" s="94">
        <f t="shared" ref="H148:H168" si="23">C148/C172*100-100</f>
        <v>4.0211589909313545</v>
      </c>
      <c r="I148" s="7">
        <v>47138913815.909996</v>
      </c>
      <c r="J148" s="7">
        <v>-12054081115.940002</v>
      </c>
      <c r="K148" s="7">
        <v>35084832699.970001</v>
      </c>
      <c r="L148" s="7">
        <v>10354991504.030001</v>
      </c>
    </row>
    <row r="149" spans="1:12">
      <c r="A149" s="6" t="s">
        <v>8</v>
      </c>
      <c r="B149" s="7">
        <v>163593507000</v>
      </c>
      <c r="C149" s="7">
        <v>155369093247.01999</v>
      </c>
      <c r="D149" s="7">
        <v>130223547682.85001</v>
      </c>
      <c r="E149" s="7">
        <v>25145545564.170002</v>
      </c>
      <c r="F149" s="8">
        <f t="shared" si="22"/>
        <v>94.972652702542774</v>
      </c>
      <c r="G149" s="8">
        <f t="shared" si="22"/>
        <v>83.815606412665815</v>
      </c>
      <c r="H149" s="94">
        <f t="shared" si="23"/>
        <v>-2.6254238502617824</v>
      </c>
      <c r="I149" s="7">
        <v>53996252025.5</v>
      </c>
      <c r="J149" s="7">
        <v>-12094896644.440002</v>
      </c>
      <c r="K149" s="7">
        <v>41901355381.060005</v>
      </c>
      <c r="L149" s="7">
        <v>8704340333.2399998</v>
      </c>
    </row>
    <row r="150" spans="1:12">
      <c r="A150" s="6" t="s">
        <v>9</v>
      </c>
      <c r="B150" s="7">
        <v>35391800000</v>
      </c>
      <c r="C150" s="7">
        <v>36130580295.600006</v>
      </c>
      <c r="D150" s="7">
        <v>32327483011.650005</v>
      </c>
      <c r="E150" s="7">
        <v>3803097283.9499993</v>
      </c>
      <c r="F150" s="8">
        <f t="shared" si="22"/>
        <v>102.08743351736844</v>
      </c>
      <c r="G150" s="8">
        <f t="shared" si="22"/>
        <v>89.47402102918025</v>
      </c>
      <c r="H150" s="94">
        <f t="shared" si="23"/>
        <v>20.760238772213157</v>
      </c>
      <c r="I150" s="7">
        <v>10686323494.200001</v>
      </c>
      <c r="J150" s="7">
        <v>-24202109.750000037</v>
      </c>
      <c r="K150" s="7">
        <v>10662121384.450001</v>
      </c>
      <c r="L150" s="7">
        <v>568990406.48000014</v>
      </c>
    </row>
    <row r="151" spans="1:12">
      <c r="A151" s="6" t="s">
        <v>10</v>
      </c>
      <c r="B151" s="7">
        <v>10956200000</v>
      </c>
      <c r="C151" s="7">
        <v>11023012324.17</v>
      </c>
      <c r="D151" s="7">
        <v>10467979562.530001</v>
      </c>
      <c r="E151" s="7">
        <v>555032761.63999939</v>
      </c>
      <c r="F151" s="8">
        <f t="shared" si="22"/>
        <v>100.60981292939158</v>
      </c>
      <c r="G151" s="8">
        <f t="shared" si="22"/>
        <v>94.964781447055202</v>
      </c>
      <c r="H151" s="94">
        <f t="shared" si="23"/>
        <v>0.736033475976555</v>
      </c>
      <c r="I151" s="7">
        <v>1291834079.02</v>
      </c>
      <c r="J151" s="7">
        <v>6117.42</v>
      </c>
      <c r="K151" s="7">
        <v>1291840196.4400001</v>
      </c>
      <c r="L151" s="7">
        <v>541421206.9799999</v>
      </c>
    </row>
    <row r="152" spans="1:12">
      <c r="A152" s="6" t="s">
        <v>11</v>
      </c>
      <c r="B152" s="7">
        <v>14243400000</v>
      </c>
      <c r="C152" s="7">
        <v>12610585060.199999</v>
      </c>
      <c r="D152" s="7">
        <v>9962219790.4199982</v>
      </c>
      <c r="E152" s="7">
        <v>2648365269.7799993</v>
      </c>
      <c r="F152" s="8">
        <f t="shared" si="22"/>
        <v>88.536340060659668</v>
      </c>
      <c r="G152" s="8">
        <f t="shared" si="22"/>
        <v>78.998870733298091</v>
      </c>
      <c r="H152" s="94">
        <f t="shared" si="23"/>
        <v>-5.0930244327180247</v>
      </c>
      <c r="I152" s="7">
        <v>1636734154.7099998</v>
      </c>
      <c r="J152" s="7">
        <v>94884.73</v>
      </c>
      <c r="K152" s="7">
        <v>1636829039.4399998</v>
      </c>
      <c r="L152" s="7">
        <v>1612871233.47</v>
      </c>
    </row>
    <row r="153" spans="1:12">
      <c r="A153" s="3" t="s">
        <v>12</v>
      </c>
      <c r="B153" s="4">
        <v>51885027374</v>
      </c>
      <c r="C153" s="4">
        <v>74075721159.84996</v>
      </c>
      <c r="D153" s="4">
        <v>35956159100.809998</v>
      </c>
      <c r="E153" s="4">
        <v>38119562059.039993</v>
      </c>
      <c r="F153" s="5">
        <f t="shared" si="22"/>
        <v>142.76897384267332</v>
      </c>
      <c r="G153" s="5">
        <f t="shared" si="22"/>
        <v>48.539735473137348</v>
      </c>
      <c r="H153" s="36">
        <f t="shared" si="23"/>
        <v>12.75203025637903</v>
      </c>
      <c r="I153" s="4">
        <v>100211645815.31998</v>
      </c>
      <c r="J153" s="4">
        <v>-21870370511.149998</v>
      </c>
      <c r="K153" s="4">
        <v>78341275304.170013</v>
      </c>
      <c r="L153" s="4">
        <v>1819577260.6300001</v>
      </c>
    </row>
    <row r="154" spans="1:12">
      <c r="A154" s="6" t="s">
        <v>14</v>
      </c>
      <c r="B154" s="7">
        <v>839192871</v>
      </c>
      <c r="C154" s="7">
        <v>687489486.13000011</v>
      </c>
      <c r="D154" s="7">
        <v>641115462.49000013</v>
      </c>
      <c r="E154" s="7">
        <v>46374023.640000015</v>
      </c>
      <c r="F154" s="8">
        <f t="shared" si="22"/>
        <v>81.922703336453878</v>
      </c>
      <c r="G154" s="8">
        <f t="shared" si="22"/>
        <v>93.254584313565644</v>
      </c>
      <c r="H154" s="94">
        <f t="shared" si="23"/>
        <v>8.3808692757614267E-2</v>
      </c>
      <c r="I154" s="7">
        <v>171239701.78</v>
      </c>
      <c r="J154" s="7">
        <v>2026566.6500000001</v>
      </c>
      <c r="K154" s="7">
        <v>173266268.42999998</v>
      </c>
      <c r="L154" s="7">
        <v>30963657.460000001</v>
      </c>
    </row>
    <row r="155" spans="1:12">
      <c r="A155" s="6" t="s">
        <v>15</v>
      </c>
      <c r="B155" s="7">
        <v>19852045004</v>
      </c>
      <c r="C155" s="7">
        <v>18365770243.23999</v>
      </c>
      <c r="D155" s="7">
        <v>10120948758.959993</v>
      </c>
      <c r="E155" s="7">
        <v>8244821484.2799969</v>
      </c>
      <c r="F155" s="8">
        <f t="shared" si="22"/>
        <v>92.513241026501106</v>
      </c>
      <c r="G155" s="8">
        <f t="shared" si="22"/>
        <v>55.107673813382682</v>
      </c>
      <c r="H155" s="94">
        <f t="shared" si="23"/>
        <v>21.784630717030453</v>
      </c>
      <c r="I155" s="7">
        <v>28282297152.720001</v>
      </c>
      <c r="J155" s="7">
        <v>-4026021840.6799998</v>
      </c>
      <c r="K155" s="7">
        <v>24256275312.039993</v>
      </c>
      <c r="L155" s="7">
        <v>410365472.33000004</v>
      </c>
    </row>
    <row r="156" spans="1:12">
      <c r="A156" s="6" t="s">
        <v>16</v>
      </c>
      <c r="B156" s="7">
        <v>297603276</v>
      </c>
      <c r="C156" s="7">
        <v>345815478.3300001</v>
      </c>
      <c r="D156" s="7">
        <v>317505761.99000001</v>
      </c>
      <c r="E156" s="7">
        <v>28309716.339999985</v>
      </c>
      <c r="F156" s="8">
        <f t="shared" si="22"/>
        <v>116.20015847204587</v>
      </c>
      <c r="G156" s="8">
        <f t="shared" si="22"/>
        <v>91.81363527257011</v>
      </c>
      <c r="H156" s="94">
        <f t="shared" si="23"/>
        <v>6.0554456695150094</v>
      </c>
      <c r="I156" s="7">
        <v>620997475.92000008</v>
      </c>
      <c r="J156" s="7">
        <v>-8765348.1799999997</v>
      </c>
      <c r="K156" s="7">
        <v>612232127.73999989</v>
      </c>
      <c r="L156" s="7">
        <v>6328109.0899999989</v>
      </c>
    </row>
    <row r="157" spans="1:12">
      <c r="A157" s="6" t="s">
        <v>13</v>
      </c>
      <c r="B157" s="7">
        <v>1918941873</v>
      </c>
      <c r="C157" s="7">
        <v>1983185527.3099997</v>
      </c>
      <c r="D157" s="7">
        <v>1983185527.3099997</v>
      </c>
      <c r="E157" s="7">
        <v>0</v>
      </c>
      <c r="F157" s="8">
        <f>C157/B157*100</f>
        <v>103.34786869857415</v>
      </c>
      <c r="G157" s="8">
        <f>D157/C157*100</f>
        <v>100</v>
      </c>
      <c r="H157" s="94">
        <f t="shared" si="23"/>
        <v>-24.914624023745574</v>
      </c>
      <c r="I157" s="7">
        <v>150.30000000000001</v>
      </c>
      <c r="J157" s="7">
        <v>0</v>
      </c>
      <c r="K157" s="7">
        <v>150.30000000000001</v>
      </c>
      <c r="L157" s="7">
        <v>0</v>
      </c>
    </row>
    <row r="158" spans="1:12">
      <c r="A158" s="6" t="s">
        <v>17</v>
      </c>
      <c r="B158" s="7">
        <v>5132684867</v>
      </c>
      <c r="C158" s="7">
        <v>5429173953.46</v>
      </c>
      <c r="D158" s="7">
        <v>2839992951.2700005</v>
      </c>
      <c r="E158" s="7">
        <v>2589181002.1900001</v>
      </c>
      <c r="F158" s="8">
        <f t="shared" si="22"/>
        <v>105.77649113753782</v>
      </c>
      <c r="G158" s="8">
        <f t="shared" si="22"/>
        <v>52.309853683359684</v>
      </c>
      <c r="H158" s="94">
        <f t="shared" si="23"/>
        <v>-22.234247396947779</v>
      </c>
      <c r="I158" s="7">
        <v>9315547574.9499989</v>
      </c>
      <c r="J158" s="7">
        <v>-1856584462.8299999</v>
      </c>
      <c r="K158" s="7">
        <v>7458963112.1200008</v>
      </c>
      <c r="L158" s="7">
        <v>236225262.63999999</v>
      </c>
    </row>
    <row r="159" spans="1:12">
      <c r="A159" s="6" t="s">
        <v>18</v>
      </c>
      <c r="B159" s="7">
        <v>21102957887</v>
      </c>
      <c r="C159" s="7">
        <v>45057724150.299973</v>
      </c>
      <c r="D159" s="7">
        <v>18172420092.700008</v>
      </c>
      <c r="E159" s="7">
        <v>26885304057.599998</v>
      </c>
      <c r="F159" s="8">
        <f t="shared" si="22"/>
        <v>213.51378508913558</v>
      </c>
      <c r="G159" s="8">
        <f t="shared" si="22"/>
        <v>40.331420273429472</v>
      </c>
      <c r="H159" s="94">
        <f t="shared" si="23"/>
        <v>19.979922324670582</v>
      </c>
      <c r="I159" s="7">
        <v>60752083570.559982</v>
      </c>
      <c r="J159" s="7">
        <v>-15969116717.369999</v>
      </c>
      <c r="K159" s="7">
        <v>44782966853.19001</v>
      </c>
      <c r="L159" s="7">
        <v>862871113.45999992</v>
      </c>
    </row>
    <row r="160" spans="1:12">
      <c r="A160" s="6" t="s">
        <v>19</v>
      </c>
      <c r="B160" s="7">
        <v>2741601596</v>
      </c>
      <c r="C160" s="7">
        <v>2206562321.0800004</v>
      </c>
      <c r="D160" s="7">
        <v>1880990546.0900002</v>
      </c>
      <c r="E160" s="7">
        <v>325571774.99000001</v>
      </c>
      <c r="F160" s="8">
        <f t="shared" si="22"/>
        <v>80.484426486305566</v>
      </c>
      <c r="G160" s="8">
        <f t="shared" si="22"/>
        <v>85.245294371262119</v>
      </c>
      <c r="H160" s="94">
        <f t="shared" si="23"/>
        <v>-9.0945120888986111</v>
      </c>
      <c r="I160" s="7">
        <v>1069480189.0900002</v>
      </c>
      <c r="J160" s="7">
        <v>-11908708.74</v>
      </c>
      <c r="K160" s="7">
        <v>1057571480.3499999</v>
      </c>
      <c r="L160" s="7">
        <v>272823645.64999998</v>
      </c>
    </row>
    <row r="161" spans="1:12">
      <c r="A161" s="3" t="s">
        <v>20</v>
      </c>
      <c r="B161" s="4">
        <v>2442486420</v>
      </c>
      <c r="C161" s="4">
        <v>7946718515.1399994</v>
      </c>
      <c r="D161" s="4">
        <v>7888952967.1999989</v>
      </c>
      <c r="E161" s="4">
        <v>57765547.939999267</v>
      </c>
      <c r="F161" s="5">
        <f t="shared" si="22"/>
        <v>325.35364168534454</v>
      </c>
      <c r="G161" s="5">
        <f t="shared" si="22"/>
        <v>99.273089290504686</v>
      </c>
      <c r="H161" s="36">
        <f t="shared" si="23"/>
        <v>139.83209626163847</v>
      </c>
      <c r="I161" s="4">
        <v>245157626.78999996</v>
      </c>
      <c r="J161" s="4">
        <v>1377209.71</v>
      </c>
      <c r="K161" s="4">
        <v>246534836.50000003</v>
      </c>
      <c r="L161" s="4">
        <v>7463400.8000000007</v>
      </c>
    </row>
    <row r="162" spans="1:12">
      <c r="A162" s="6" t="s">
        <v>21</v>
      </c>
      <c r="B162" s="7">
        <v>7611332</v>
      </c>
      <c r="C162" s="7">
        <v>6178673127.8099995</v>
      </c>
      <c r="D162" s="7">
        <v>6178671564.6099997</v>
      </c>
      <c r="E162" s="7">
        <v>1563.1999992751901</v>
      </c>
      <c r="F162" s="8">
        <f t="shared" si="22"/>
        <v>81177.291015685551</v>
      </c>
      <c r="G162" s="8">
        <f t="shared" si="22"/>
        <v>99.999974700069615</v>
      </c>
      <c r="H162" s="94">
        <f t="shared" si="23"/>
        <v>315.70717164904841</v>
      </c>
      <c r="I162" s="7">
        <v>188449.66</v>
      </c>
      <c r="J162" s="7">
        <v>1353904.2</v>
      </c>
      <c r="K162" s="7">
        <v>1542353.8599999999</v>
      </c>
      <c r="L162" s="7">
        <v>326794.46000000002</v>
      </c>
    </row>
    <row r="163" spans="1:12">
      <c r="A163" s="6" t="s">
        <v>22</v>
      </c>
      <c r="B163" s="7">
        <v>1074305000</v>
      </c>
      <c r="C163" s="7">
        <v>298680848.74000001</v>
      </c>
      <c r="D163" s="7">
        <v>298680848.74000001</v>
      </c>
      <c r="E163" s="7">
        <v>0</v>
      </c>
      <c r="F163" s="8">
        <f t="shared" si="22"/>
        <v>27.802239470169088</v>
      </c>
      <c r="G163" s="8">
        <f t="shared" si="22"/>
        <v>100</v>
      </c>
      <c r="H163" s="94">
        <f t="shared" si="23"/>
        <v>60.694041738173468</v>
      </c>
      <c r="I163" s="7">
        <v>0</v>
      </c>
      <c r="J163" s="7">
        <v>0</v>
      </c>
      <c r="K163" s="7">
        <v>0</v>
      </c>
      <c r="L163" s="7">
        <v>0</v>
      </c>
    </row>
    <row r="164" spans="1:12">
      <c r="A164" s="6" t="s">
        <v>23</v>
      </c>
      <c r="B164" s="7">
        <v>1360570088</v>
      </c>
      <c r="C164" s="7">
        <v>1469364538.5900002</v>
      </c>
      <c r="D164" s="7">
        <v>1411600553.8499999</v>
      </c>
      <c r="E164" s="7">
        <v>57763984.739999995</v>
      </c>
      <c r="F164" s="8">
        <f t="shared" si="22"/>
        <v>107.99624007241884</v>
      </c>
      <c r="G164" s="8">
        <f t="shared" si="22"/>
        <v>96.068777813609785</v>
      </c>
      <c r="H164" s="94">
        <f t="shared" si="23"/>
        <v>-10.474329411758987</v>
      </c>
      <c r="I164" s="7">
        <v>244969177.12999997</v>
      </c>
      <c r="J164" s="7">
        <v>23305.51</v>
      </c>
      <c r="K164" s="7">
        <v>244992482.64000002</v>
      </c>
      <c r="L164" s="7">
        <v>7136606.3400000008</v>
      </c>
    </row>
    <row r="165" spans="1:12">
      <c r="A165" s="3" t="s">
        <v>24</v>
      </c>
      <c r="B165" s="4">
        <v>266671739280</v>
      </c>
      <c r="C165" s="4">
        <v>239783649109.37003</v>
      </c>
      <c r="D165" s="4">
        <v>239783649109.37003</v>
      </c>
      <c r="E165" s="4">
        <v>0</v>
      </c>
      <c r="F165" s="8">
        <f t="shared" si="22"/>
        <v>89.917157984859415</v>
      </c>
      <c r="G165" s="8">
        <f t="shared" si="22"/>
        <v>100</v>
      </c>
      <c r="H165" s="94">
        <f t="shared" si="23"/>
        <v>4.9739139987071752</v>
      </c>
      <c r="I165" s="4">
        <v>0</v>
      </c>
      <c r="J165" s="4">
        <v>0</v>
      </c>
      <c r="K165" s="4">
        <v>0</v>
      </c>
      <c r="L165" s="4">
        <v>0</v>
      </c>
    </row>
    <row r="166" spans="1:12">
      <c r="A166" s="6" t="s">
        <v>25</v>
      </c>
      <c r="B166" s="7">
        <v>266671739280</v>
      </c>
      <c r="C166" s="7">
        <v>239783649109.37003</v>
      </c>
      <c r="D166" s="7">
        <v>239783649109.37003</v>
      </c>
      <c r="E166" s="7">
        <v>0</v>
      </c>
      <c r="F166" s="8">
        <f t="shared" si="22"/>
        <v>89.917157984859415</v>
      </c>
      <c r="G166" s="8">
        <f t="shared" si="22"/>
        <v>100</v>
      </c>
      <c r="H166" s="94">
        <f t="shared" si="23"/>
        <v>4.9739139987071752</v>
      </c>
      <c r="I166" s="7">
        <v>0</v>
      </c>
      <c r="J166" s="7">
        <v>0</v>
      </c>
      <c r="K166" s="7">
        <v>0</v>
      </c>
      <c r="L166" s="7">
        <v>0</v>
      </c>
    </row>
    <row r="167" spans="1:12">
      <c r="A167" s="9" t="s">
        <v>891</v>
      </c>
      <c r="B167" s="10">
        <f>B147+B153+B161</f>
        <v>536786390794</v>
      </c>
      <c r="C167" s="10">
        <f>C147+C153+C161</f>
        <v>545791059275.81995</v>
      </c>
      <c r="D167" s="10">
        <f>D147+D153+D161</f>
        <v>448068563240.46008</v>
      </c>
      <c r="E167" s="10">
        <f>E147+E153+E161</f>
        <v>97722496035.360001</v>
      </c>
      <c r="F167" s="11">
        <f>C167/B167*100</f>
        <v>101.67751430294282</v>
      </c>
      <c r="G167" s="11">
        <f>D167/C167*100</f>
        <v>82.095255249321525</v>
      </c>
      <c r="H167" s="95">
        <f t="shared" si="23"/>
        <v>4.6092975852897808</v>
      </c>
      <c r="I167" s="10">
        <f t="shared" ref="I167:L167" si="24">I147+I153+I161</f>
        <v>215206861011.44998</v>
      </c>
      <c r="J167" s="10">
        <f t="shared" si="24"/>
        <v>-46042072169.420006</v>
      </c>
      <c r="K167" s="10">
        <f t="shared" si="24"/>
        <v>169164788842.03003</v>
      </c>
      <c r="L167" s="10">
        <f t="shared" si="24"/>
        <v>23609655345.630001</v>
      </c>
    </row>
    <row r="168" spans="1:12">
      <c r="A168" s="9" t="s">
        <v>26</v>
      </c>
      <c r="B168" s="10">
        <v>803458130074</v>
      </c>
      <c r="C168" s="10">
        <v>785574708385.19006</v>
      </c>
      <c r="D168" s="10">
        <v>687852212349.83008</v>
      </c>
      <c r="E168" s="10">
        <v>97722496035.360001</v>
      </c>
      <c r="F168" s="11">
        <f>C168/B168*100</f>
        <v>97.774193698536251</v>
      </c>
      <c r="G168" s="11">
        <f>D168/C168*100</f>
        <v>87.56038159168385</v>
      </c>
      <c r="H168" s="95">
        <f t="shared" si="23"/>
        <v>4.7203218396069815</v>
      </c>
      <c r="I168" s="10">
        <v>215206861011.44998</v>
      </c>
      <c r="J168" s="10">
        <v>-46042072169.420021</v>
      </c>
      <c r="K168" s="10">
        <v>169164788842.02985</v>
      </c>
      <c r="L168" s="10">
        <v>23609655345.630035</v>
      </c>
    </row>
    <row r="169" spans="1:12">
      <c r="B169" s="119">
        <v>2011</v>
      </c>
      <c r="C169" s="119"/>
      <c r="D169" s="119"/>
      <c r="E169" s="119"/>
    </row>
    <row r="170" spans="1:12" ht="45">
      <c r="B170" s="1" t="s">
        <v>0</v>
      </c>
      <c r="C170" s="1" t="s">
        <v>1</v>
      </c>
      <c r="D170" s="1" t="s">
        <v>2</v>
      </c>
      <c r="E170" s="1" t="s">
        <v>3</v>
      </c>
      <c r="F170" s="2" t="s">
        <v>4</v>
      </c>
      <c r="G170" s="2" t="s">
        <v>5</v>
      </c>
    </row>
    <row r="171" spans="1:12">
      <c r="A171" s="3" t="s">
        <v>6</v>
      </c>
      <c r="B171" s="4">
        <v>452260716000</v>
      </c>
      <c r="C171" s="4">
        <v>452731044154.86005</v>
      </c>
      <c r="D171" s="4">
        <v>397920866082.45007</v>
      </c>
      <c r="E171" s="4">
        <v>54810178072.409996</v>
      </c>
      <c r="F171" s="5">
        <f>C171/B171*100</f>
        <v>100.10399491669757</v>
      </c>
      <c r="G171" s="5">
        <f>D171/C171*100</f>
        <v>87.893435013998783</v>
      </c>
      <c r="I171" s="4">
        <v>102534942019.47</v>
      </c>
      <c r="J171" s="4">
        <v>-24867083954.770004</v>
      </c>
      <c r="K171" s="4">
        <v>77667858064.700012</v>
      </c>
      <c r="L171" s="4">
        <v>17727978567.769997</v>
      </c>
    </row>
    <row r="172" spans="1:12">
      <c r="A172" s="6" t="s">
        <v>7</v>
      </c>
      <c r="B172" s="7">
        <v>240117950000</v>
      </c>
      <c r="C172" s="7">
        <v>239023820812.76004</v>
      </c>
      <c r="D172" s="7">
        <v>213117689184.00009</v>
      </c>
      <c r="E172" s="7">
        <v>25906131628.759987</v>
      </c>
      <c r="F172" s="8">
        <f t="shared" ref="F172:G190" si="25">C172/B172*100</f>
        <v>99.544336778137605</v>
      </c>
      <c r="G172" s="8">
        <f t="shared" si="25"/>
        <v>89.161694620782754</v>
      </c>
      <c r="I172" s="7">
        <v>42249931609.900002</v>
      </c>
      <c r="J172" s="7">
        <v>-11777436506.77</v>
      </c>
      <c r="K172" s="7">
        <v>30472495103.129993</v>
      </c>
      <c r="L172" s="7">
        <v>9239712915.9799976</v>
      </c>
    </row>
    <row r="173" spans="1:12">
      <c r="A173" s="6" t="s">
        <v>8</v>
      </c>
      <c r="B173" s="7">
        <v>159662719000</v>
      </c>
      <c r="C173" s="7">
        <v>159558171537.61002</v>
      </c>
      <c r="D173" s="7">
        <v>134714430782.40999</v>
      </c>
      <c r="E173" s="7">
        <v>24843740755.200001</v>
      </c>
      <c r="F173" s="8">
        <f t="shared" si="25"/>
        <v>99.934519803342454</v>
      </c>
      <c r="G173" s="8">
        <f t="shared" si="25"/>
        <v>84.429665672532465</v>
      </c>
      <c r="I173" s="7">
        <v>47709305000.729996</v>
      </c>
      <c r="J173" s="7">
        <v>-11792289063.390001</v>
      </c>
      <c r="K173" s="7">
        <v>35917015937.340004</v>
      </c>
      <c r="L173" s="7">
        <v>6764504667.04</v>
      </c>
    </row>
    <row r="174" spans="1:12">
      <c r="A174" s="6" t="s">
        <v>9</v>
      </c>
      <c r="B174" s="7">
        <v>28778047000</v>
      </c>
      <c r="C174" s="7">
        <v>29919268678.950001</v>
      </c>
      <c r="D174" s="7">
        <v>28015275955.950001</v>
      </c>
      <c r="E174" s="7">
        <v>1903992723</v>
      </c>
      <c r="F174" s="8">
        <f t="shared" si="25"/>
        <v>103.96559807880638</v>
      </c>
      <c r="G174" s="8">
        <f t="shared" si="25"/>
        <v>93.636232411190008</v>
      </c>
      <c r="I174" s="7">
        <v>9409901766.7800026</v>
      </c>
      <c r="J174" s="7">
        <v>-407012111.22000003</v>
      </c>
      <c r="K174" s="7">
        <v>9002889655.5600014</v>
      </c>
      <c r="L174" s="7">
        <v>220558884.36000001</v>
      </c>
    </row>
    <row r="175" spans="1:12">
      <c r="A175" s="6" t="s">
        <v>10</v>
      </c>
      <c r="B175" s="7">
        <v>10884000000</v>
      </c>
      <c r="C175" s="7">
        <v>10942472066.66</v>
      </c>
      <c r="D175" s="7">
        <v>10401186222.290001</v>
      </c>
      <c r="E175" s="7">
        <v>541285844.37000024</v>
      </c>
      <c r="F175" s="8">
        <f t="shared" si="25"/>
        <v>100.53722957239985</v>
      </c>
      <c r="G175" s="8">
        <f t="shared" si="25"/>
        <v>95.053349544119811</v>
      </c>
      <c r="I175" s="7">
        <v>2047682132.4200001</v>
      </c>
      <c r="J175" s="7">
        <v>-891399922.82000005</v>
      </c>
      <c r="K175" s="7">
        <v>1156282209.6000001</v>
      </c>
      <c r="L175" s="7">
        <v>405733974.95000005</v>
      </c>
    </row>
    <row r="176" spans="1:12">
      <c r="A176" s="6" t="s">
        <v>11</v>
      </c>
      <c r="B176" s="7">
        <v>12818000000</v>
      </c>
      <c r="C176" s="7">
        <v>13287311058.880001</v>
      </c>
      <c r="D176" s="7">
        <v>11672283937.799999</v>
      </c>
      <c r="E176" s="7">
        <v>1615027121.0800002</v>
      </c>
      <c r="F176" s="8">
        <f t="shared" si="25"/>
        <v>103.66134388266501</v>
      </c>
      <c r="G176" s="8">
        <f t="shared" si="25"/>
        <v>87.845342718904234</v>
      </c>
      <c r="I176" s="7">
        <v>1118121509.6399999</v>
      </c>
      <c r="J176" s="7">
        <v>1053649.4300000002</v>
      </c>
      <c r="K176" s="7">
        <v>1119175159.0699999</v>
      </c>
      <c r="L176" s="7">
        <v>1097468125.4400001</v>
      </c>
    </row>
    <row r="177" spans="1:12">
      <c r="A177" s="3" t="s">
        <v>12</v>
      </c>
      <c r="B177" s="4">
        <v>37623492625</v>
      </c>
      <c r="C177" s="4">
        <v>65697904500.180008</v>
      </c>
      <c r="D177" s="4">
        <v>32084896434.659996</v>
      </c>
      <c r="E177" s="4">
        <v>33613008065.52</v>
      </c>
      <c r="F177" s="5">
        <f t="shared" si="25"/>
        <v>174.61936656174544</v>
      </c>
      <c r="G177" s="5">
        <f t="shared" si="25"/>
        <v>48.837016460048716</v>
      </c>
      <c r="I177" s="4">
        <v>127080981904.49005</v>
      </c>
      <c r="J177" s="4">
        <v>-58796858065.360016</v>
      </c>
      <c r="K177" s="4">
        <v>68284123839.130013</v>
      </c>
      <c r="L177" s="4">
        <v>1685486089.3299999</v>
      </c>
    </row>
    <row r="178" spans="1:12">
      <c r="A178" s="6" t="s">
        <v>14</v>
      </c>
      <c r="B178" s="7">
        <v>813562304</v>
      </c>
      <c r="C178" s="7">
        <v>686913792.66000009</v>
      </c>
      <c r="D178" s="7">
        <v>655317548.62999988</v>
      </c>
      <c r="E178" s="7">
        <v>31596244.029999979</v>
      </c>
      <c r="F178" s="8">
        <f t="shared" si="25"/>
        <v>84.432844206606717</v>
      </c>
      <c r="G178" s="8">
        <f t="shared" si="25"/>
        <v>95.400260648771209</v>
      </c>
      <c r="I178" s="7">
        <v>170808871.67999998</v>
      </c>
      <c r="J178" s="7">
        <v>2156140.4899999998</v>
      </c>
      <c r="K178" s="7">
        <v>172965012.16999996</v>
      </c>
      <c r="L178" s="7">
        <v>33317576.880000003</v>
      </c>
    </row>
    <row r="179" spans="1:12">
      <c r="A179" s="6" t="s">
        <v>15</v>
      </c>
      <c r="B179" s="7">
        <v>6642936739</v>
      </c>
      <c r="C179" s="7">
        <v>15080532030.279997</v>
      </c>
      <c r="D179" s="7">
        <v>6620826654.2899971</v>
      </c>
      <c r="E179" s="7">
        <v>8459705375.9899988</v>
      </c>
      <c r="F179" s="8">
        <f t="shared" si="25"/>
        <v>227.01604159111949</v>
      </c>
      <c r="G179" s="8">
        <f t="shared" si="25"/>
        <v>43.903137110787128</v>
      </c>
      <c r="I179" s="7">
        <v>24192042538.140011</v>
      </c>
      <c r="J179" s="7">
        <v>-4004497491.0799994</v>
      </c>
      <c r="K179" s="7">
        <v>20187545047.060009</v>
      </c>
      <c r="L179" s="7">
        <v>364953270.32999998</v>
      </c>
    </row>
    <row r="180" spans="1:12">
      <c r="A180" s="6" t="s">
        <v>16</v>
      </c>
      <c r="B180" s="7">
        <v>247522098</v>
      </c>
      <c r="C180" s="7">
        <v>326070458.85000002</v>
      </c>
      <c r="D180" s="7">
        <v>295649940.37</v>
      </c>
      <c r="E180" s="7">
        <v>30420518.48</v>
      </c>
      <c r="F180" s="8">
        <f t="shared" si="25"/>
        <v>131.73387810004746</v>
      </c>
      <c r="G180" s="8">
        <f t="shared" si="25"/>
        <v>90.670568996870031</v>
      </c>
      <c r="I180" s="7">
        <v>599201719.76999998</v>
      </c>
      <c r="J180" s="7">
        <v>-4500249.4700000007</v>
      </c>
      <c r="K180" s="7">
        <v>594701470.29999995</v>
      </c>
      <c r="L180" s="7">
        <v>4124512.8600000003</v>
      </c>
    </row>
    <row r="181" spans="1:12">
      <c r="A181" s="6" t="s">
        <v>13</v>
      </c>
      <c r="B181" s="7">
        <v>2523906078</v>
      </c>
      <c r="C181" s="7">
        <v>2641240723.0100002</v>
      </c>
      <c r="D181" s="7">
        <v>2641240723.0100002</v>
      </c>
      <c r="E181" s="7">
        <v>0</v>
      </c>
      <c r="F181" s="8">
        <f>C181/B181*100</f>
        <v>104.6489307202342</v>
      </c>
      <c r="G181" s="8">
        <f>D181/C181*100</f>
        <v>100</v>
      </c>
      <c r="I181" s="7">
        <v>0</v>
      </c>
      <c r="J181" s="7">
        <v>150.30000000000001</v>
      </c>
      <c r="K181" s="7">
        <v>150.30000000000001</v>
      </c>
      <c r="L181" s="7">
        <v>0</v>
      </c>
    </row>
    <row r="182" spans="1:12">
      <c r="A182" s="6" t="s">
        <v>17</v>
      </c>
      <c r="B182" s="7">
        <v>5389313898</v>
      </c>
      <c r="C182" s="7">
        <v>6981445908.6800003</v>
      </c>
      <c r="D182" s="7">
        <v>4318263843.7200003</v>
      </c>
      <c r="E182" s="7">
        <v>2663182064.96</v>
      </c>
      <c r="F182" s="8">
        <f t="shared" si="25"/>
        <v>129.54238778466492</v>
      </c>
      <c r="G182" s="8">
        <f t="shared" si="25"/>
        <v>61.85343122620376</v>
      </c>
      <c r="I182" s="7">
        <v>8514233885.2299995</v>
      </c>
      <c r="J182" s="7">
        <v>-1657925461.5699999</v>
      </c>
      <c r="K182" s="7">
        <v>6856308423.6599989</v>
      </c>
      <c r="L182" s="7">
        <v>203942913.66999999</v>
      </c>
    </row>
    <row r="183" spans="1:12">
      <c r="A183" s="6" t="s">
        <v>18</v>
      </c>
      <c r="B183" s="7">
        <v>19069726175</v>
      </c>
      <c r="C183" s="7">
        <v>37554386831.800011</v>
      </c>
      <c r="D183" s="7">
        <v>15411690206.060001</v>
      </c>
      <c r="E183" s="7">
        <v>22142696625.740002</v>
      </c>
      <c r="F183" s="8">
        <f t="shared" si="25"/>
        <v>196.93196686291699</v>
      </c>
      <c r="G183" s="8">
        <f t="shared" si="25"/>
        <v>41.038322034351019</v>
      </c>
      <c r="I183" s="7">
        <v>92632306576.440048</v>
      </c>
      <c r="J183" s="7">
        <v>-53215193110.550011</v>
      </c>
      <c r="K183" s="7">
        <v>39417113465.890007</v>
      </c>
      <c r="L183" s="7">
        <v>807730498.61000001</v>
      </c>
    </row>
    <row r="184" spans="1:12">
      <c r="A184" s="6" t="s">
        <v>19</v>
      </c>
      <c r="B184" s="7">
        <v>2936525333</v>
      </c>
      <c r="C184" s="7">
        <v>2427314754.9000006</v>
      </c>
      <c r="D184" s="7">
        <v>2141907518.5799999</v>
      </c>
      <c r="E184" s="7">
        <v>285407236.32000017</v>
      </c>
      <c r="F184" s="8">
        <f t="shared" si="25"/>
        <v>82.659418177748805</v>
      </c>
      <c r="G184" s="8">
        <f t="shared" si="25"/>
        <v>88.241853029408261</v>
      </c>
      <c r="I184" s="7">
        <v>972388313.23000002</v>
      </c>
      <c r="J184" s="7">
        <v>83101956.519999996</v>
      </c>
      <c r="K184" s="7">
        <v>1055490269.7499999</v>
      </c>
      <c r="L184" s="7">
        <v>271417316.98000002</v>
      </c>
    </row>
    <row r="185" spans="1:12">
      <c r="A185" s="3" t="s">
        <v>20</v>
      </c>
      <c r="B185" s="4">
        <v>3354454206</v>
      </c>
      <c r="C185" s="4">
        <v>3313450801.21</v>
      </c>
      <c r="D185" s="4">
        <v>3235459714.6099997</v>
      </c>
      <c r="E185" s="4">
        <v>77991086.600000024</v>
      </c>
      <c r="F185" s="5">
        <f t="shared" si="25"/>
        <v>98.777643030074501</v>
      </c>
      <c r="G185" s="5">
        <f t="shared" si="25"/>
        <v>97.646227716086216</v>
      </c>
      <c r="I185" s="4">
        <v>173709189.00999999</v>
      </c>
      <c r="J185" s="4">
        <v>-3750701.06</v>
      </c>
      <c r="K185" s="4">
        <v>169958487.95000002</v>
      </c>
      <c r="L185" s="4">
        <v>2791947.7600000002</v>
      </c>
    </row>
    <row r="186" spans="1:12">
      <c r="A186" s="6" t="s">
        <v>21</v>
      </c>
      <c r="B186" s="7">
        <v>1461807024</v>
      </c>
      <c r="C186" s="7">
        <v>1486304194.1999998</v>
      </c>
      <c r="D186" s="7">
        <v>1486166216.3899996</v>
      </c>
      <c r="E186" s="7">
        <v>137977.81000004741</v>
      </c>
      <c r="F186" s="8">
        <f t="shared" si="25"/>
        <v>101.67581423524477</v>
      </c>
      <c r="G186" s="8">
        <f t="shared" si="25"/>
        <v>99.990716717981513</v>
      </c>
      <c r="I186" s="7">
        <v>3753177.75</v>
      </c>
      <c r="J186" s="7">
        <v>-3497479.93</v>
      </c>
      <c r="K186" s="7">
        <v>255697.82</v>
      </c>
      <c r="L186" s="7">
        <v>205225.97</v>
      </c>
    </row>
    <row r="187" spans="1:12">
      <c r="A187" s="6" t="s">
        <v>22</v>
      </c>
      <c r="B187" s="7">
        <v>909874274</v>
      </c>
      <c r="C187" s="7">
        <v>185869274</v>
      </c>
      <c r="D187" s="7">
        <v>185869274</v>
      </c>
      <c r="E187" s="7">
        <v>0</v>
      </c>
      <c r="F187" s="8">
        <f t="shared" si="25"/>
        <v>20.428017288902929</v>
      </c>
      <c r="G187" s="8">
        <f t="shared" si="25"/>
        <v>100</v>
      </c>
      <c r="I187" s="7">
        <v>0</v>
      </c>
      <c r="J187" s="7">
        <v>0</v>
      </c>
      <c r="K187" s="7">
        <v>0</v>
      </c>
      <c r="L187" s="7">
        <v>0</v>
      </c>
    </row>
    <row r="188" spans="1:12">
      <c r="A188" s="6" t="s">
        <v>23</v>
      </c>
      <c r="B188" s="7">
        <v>982772908</v>
      </c>
      <c r="C188" s="7">
        <v>1641277333.01</v>
      </c>
      <c r="D188" s="7">
        <v>1563424224.2200003</v>
      </c>
      <c r="E188" s="7">
        <v>77853108.789999977</v>
      </c>
      <c r="F188" s="8">
        <f t="shared" si="25"/>
        <v>167.00473930952114</v>
      </c>
      <c r="G188" s="8">
        <f t="shared" si="25"/>
        <v>95.256553708249783</v>
      </c>
      <c r="I188" s="7">
        <v>169956011.25999999</v>
      </c>
      <c r="J188" s="7">
        <v>-253221.13000000006</v>
      </c>
      <c r="K188" s="7">
        <v>169702790.13000003</v>
      </c>
      <c r="L188" s="7">
        <v>2586721.79</v>
      </c>
    </row>
    <row r="189" spans="1:12">
      <c r="A189" s="3" t="s">
        <v>24</v>
      </c>
      <c r="B189" s="4">
        <v>243222795795</v>
      </c>
      <c r="C189" s="4">
        <v>228422128865.58002</v>
      </c>
      <c r="D189" s="4">
        <v>228422128865.58002</v>
      </c>
      <c r="E189" s="4">
        <v>0</v>
      </c>
      <c r="F189" s="8">
        <f t="shared" si="25"/>
        <v>93.914769838475706</v>
      </c>
      <c r="G189" s="8">
        <f t="shared" si="25"/>
        <v>100</v>
      </c>
      <c r="I189" s="4">
        <v>0</v>
      </c>
      <c r="J189" s="4">
        <v>0</v>
      </c>
      <c r="K189" s="4">
        <v>0</v>
      </c>
      <c r="L189" s="4">
        <v>0</v>
      </c>
    </row>
    <row r="190" spans="1:12">
      <c r="A190" s="6" t="s">
        <v>25</v>
      </c>
      <c r="B190" s="7">
        <v>243222795795</v>
      </c>
      <c r="C190" s="7">
        <v>228422128865.58002</v>
      </c>
      <c r="D190" s="7">
        <v>228422128865.58002</v>
      </c>
      <c r="E190" s="7">
        <v>0</v>
      </c>
      <c r="F190" s="8">
        <f t="shared" si="25"/>
        <v>93.914769838475706</v>
      </c>
      <c r="G190" s="8">
        <f t="shared" si="25"/>
        <v>100</v>
      </c>
      <c r="I190" s="7">
        <v>0</v>
      </c>
      <c r="J190" s="7">
        <v>0</v>
      </c>
      <c r="K190" s="7">
        <v>0</v>
      </c>
      <c r="L190" s="7">
        <v>0</v>
      </c>
    </row>
    <row r="191" spans="1:12">
      <c r="A191" s="9" t="s">
        <v>891</v>
      </c>
      <c r="B191" s="10">
        <f>B171+B177+B185</f>
        <v>493238662831</v>
      </c>
      <c r="C191" s="10">
        <f>C171+C177+C185</f>
        <v>521742399456.25006</v>
      </c>
      <c r="D191" s="10">
        <f>D171+D177+D185</f>
        <v>433241222231.72003</v>
      </c>
      <c r="E191" s="10">
        <f>E171+E177+E185</f>
        <v>88501177224.529999</v>
      </c>
      <c r="F191" s="11">
        <f>C191/B191*100</f>
        <v>105.77889341878628</v>
      </c>
      <c r="G191" s="11">
        <f>D191/C191*100</f>
        <v>83.037380646701465</v>
      </c>
      <c r="I191" s="10">
        <f t="shared" ref="I191:L191" si="26">I171+I177+I185</f>
        <v>229789633112.97006</v>
      </c>
      <c r="J191" s="10">
        <f t="shared" si="26"/>
        <v>-83667692721.190018</v>
      </c>
      <c r="K191" s="10">
        <f t="shared" si="26"/>
        <v>146121940391.78003</v>
      </c>
      <c r="L191" s="10">
        <f t="shared" si="26"/>
        <v>19416256604.859997</v>
      </c>
    </row>
    <row r="192" spans="1:12">
      <c r="A192" s="9" t="s">
        <v>26</v>
      </c>
      <c r="B192" s="10">
        <v>736461458626</v>
      </c>
      <c r="C192" s="10">
        <v>750164528321.83008</v>
      </c>
      <c r="D192" s="10">
        <v>661663351097.30005</v>
      </c>
      <c r="E192" s="10">
        <v>88501177224.529999</v>
      </c>
      <c r="F192" s="12">
        <f>C192/B192*100</f>
        <v>101.86066351949981</v>
      </c>
      <c r="G192" s="12">
        <f>D192/C192*100</f>
        <v>88.202431082350259</v>
      </c>
      <c r="I192" s="10">
        <v>229789633112.96985</v>
      </c>
      <c r="J192" s="10">
        <v>-83667692721.190048</v>
      </c>
      <c r="K192" s="10">
        <v>146121940391.77994</v>
      </c>
      <c r="L192" s="10">
        <v>19416256604.859978</v>
      </c>
    </row>
  </sheetData>
  <mergeCells count="8">
    <mergeCell ref="B1:E1"/>
    <mergeCell ref="B169:E169"/>
    <mergeCell ref="B25:E25"/>
    <mergeCell ref="B49:E49"/>
    <mergeCell ref="B73:E73"/>
    <mergeCell ref="B97:E97"/>
    <mergeCell ref="B121:E121"/>
    <mergeCell ref="B145:E14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R20"/>
  <sheetViews>
    <sheetView workbookViewId="0">
      <selection activeCell="Q15" sqref="Q15"/>
    </sheetView>
  </sheetViews>
  <sheetFormatPr defaultRowHeight="15"/>
  <cols>
    <col min="1" max="1" width="51.5703125" customWidth="1"/>
    <col min="2" max="17" width="9.42578125" customWidth="1"/>
  </cols>
  <sheetData>
    <row r="1" spans="1:18">
      <c r="B1">
        <v>2003</v>
      </c>
      <c r="C1">
        <v>2004</v>
      </c>
      <c r="D1">
        <v>2005</v>
      </c>
      <c r="E1">
        <v>2006</v>
      </c>
      <c r="F1">
        <v>2007</v>
      </c>
      <c r="G1">
        <v>2008</v>
      </c>
      <c r="H1">
        <v>2009</v>
      </c>
      <c r="I1">
        <v>2010</v>
      </c>
      <c r="J1">
        <v>2011</v>
      </c>
      <c r="K1">
        <v>2012</v>
      </c>
      <c r="L1">
        <v>2013</v>
      </c>
      <c r="M1">
        <v>2014</v>
      </c>
      <c r="N1">
        <v>2015</v>
      </c>
      <c r="O1">
        <v>2016</v>
      </c>
      <c r="P1">
        <v>2017</v>
      </c>
      <c r="Q1">
        <v>2018</v>
      </c>
    </row>
    <row r="2" spans="1:18">
      <c r="A2" s="3" t="s">
        <v>6</v>
      </c>
      <c r="B2" s="13">
        <v>367408</v>
      </c>
      <c r="C2" s="13">
        <v>380062</v>
      </c>
      <c r="D2" s="13">
        <v>377854</v>
      </c>
      <c r="E2" s="13">
        <v>429363</v>
      </c>
      <c r="F2" s="13">
        <v>444168</v>
      </c>
      <c r="G2" s="13">
        <v>446165</v>
      </c>
      <c r="H2" s="13">
        <v>439017</v>
      </c>
      <c r="I2" s="13">
        <v>441614</v>
      </c>
      <c r="J2" s="13">
        <f>'Entrate2011-2018'!$C171/1000000</f>
        <v>452731.04415486002</v>
      </c>
      <c r="K2" s="13">
        <f>'Entrate2011-2018'!$C147/1000000</f>
        <v>463768.61960082996</v>
      </c>
      <c r="L2" s="13">
        <f>'Entrate2011-2018'!$C123/1000000</f>
        <v>464884.40144703002</v>
      </c>
      <c r="M2" s="13">
        <f>'Entrate2011-2018'!$C99/1000000</f>
        <v>460253.42433411011</v>
      </c>
      <c r="N2" s="13">
        <f>'Entrate2011-2018'!$C75/1000000</f>
        <v>477177.74918314989</v>
      </c>
      <c r="O2" s="13">
        <f>'Entrate2011-2018'!$C51/1000000</f>
        <v>488794.68698493013</v>
      </c>
      <c r="P2" s="13">
        <f>'Entrate2011-2018'!$C27/1000000</f>
        <v>491417.59836878988</v>
      </c>
      <c r="Q2" s="13">
        <f>'Entrate2011-2018'!$C3/1000000</f>
        <v>501300.35181326006</v>
      </c>
    </row>
    <row r="3" spans="1:18">
      <c r="A3" s="3" t="s">
        <v>12</v>
      </c>
      <c r="B3" s="13">
        <v>34150</v>
      </c>
      <c r="C3" s="13">
        <v>35715</v>
      </c>
      <c r="D3" s="13">
        <v>44105</v>
      </c>
      <c r="E3" s="13">
        <v>48759</v>
      </c>
      <c r="F3" s="13">
        <v>49382</v>
      </c>
      <c r="G3" s="13">
        <v>49400</v>
      </c>
      <c r="H3" s="13">
        <v>66150</v>
      </c>
      <c r="I3" s="13">
        <v>61791</v>
      </c>
      <c r="J3" s="13">
        <f>'Entrate2011-2018'!$C177/1000000</f>
        <v>65697.904500180011</v>
      </c>
      <c r="K3" s="13">
        <f>'Entrate2011-2018'!$C153/1000000</f>
        <v>74075.721159849956</v>
      </c>
      <c r="L3" s="13">
        <f>'Entrate2011-2018'!$C129/1000000</f>
        <v>85665.455237900009</v>
      </c>
      <c r="M3" s="13">
        <f>'Entrate2011-2018'!$C105/1000000</f>
        <v>84387.466814219995</v>
      </c>
      <c r="N3" s="13">
        <f>'Entrate2011-2018'!$C81/1000000</f>
        <v>83602.841428159998</v>
      </c>
      <c r="O3" s="13">
        <f>'Entrate2011-2018'!$C57/1000000</f>
        <v>88691.961801919999</v>
      </c>
      <c r="P3" s="13">
        <f>'Entrate2011-2018'!$C33/1000000</f>
        <v>89081.524705789983</v>
      </c>
      <c r="Q3" s="13">
        <f>'Entrate2011-2018'!$C9/1000000</f>
        <v>88110.760084350055</v>
      </c>
    </row>
    <row r="4" spans="1:18">
      <c r="A4" s="3" t="s">
        <v>27</v>
      </c>
      <c r="B4" s="13">
        <v>17949</v>
      </c>
      <c r="C4" s="13">
        <v>10992</v>
      </c>
      <c r="D4" s="13">
        <v>10075</v>
      </c>
      <c r="E4" s="13">
        <v>1921</v>
      </c>
      <c r="F4" s="13">
        <v>6121</v>
      </c>
      <c r="G4" s="13">
        <v>2182</v>
      </c>
      <c r="H4" s="13">
        <v>2630</v>
      </c>
      <c r="I4" s="13">
        <v>1921</v>
      </c>
      <c r="J4" s="13">
        <f>'Entrate2011-2018'!$C185/1000000</f>
        <v>3313.45080121</v>
      </c>
      <c r="K4" s="13">
        <f>'Entrate2011-2018'!$C161/1000000</f>
        <v>7946.718515139999</v>
      </c>
      <c r="L4" s="13">
        <f>'Entrate2011-2018'!$C137/1000000</f>
        <v>3441.9904594700001</v>
      </c>
      <c r="M4" s="13">
        <f>'Entrate2011-2018'!$C113/1000000</f>
        <v>5545.7410913500007</v>
      </c>
      <c r="N4" s="13">
        <f>'Entrate2011-2018'!$C89/1000000</f>
        <v>8785.0483029099996</v>
      </c>
      <c r="O4" s="13">
        <f>'Entrate2011-2018'!$C65/1000000</f>
        <v>3828.3584248699999</v>
      </c>
      <c r="P4" s="13">
        <f>'Entrate2011-2018'!$C41/1000000</f>
        <v>2475.1070432699994</v>
      </c>
      <c r="Q4" s="13">
        <f>'Entrate2011-2018'!$C17/1000000</f>
        <v>2200.4826411100003</v>
      </c>
    </row>
    <row r="5" spans="1:18">
      <c r="A5" s="3" t="s">
        <v>24</v>
      </c>
      <c r="B5" s="13">
        <v>237530</v>
      </c>
      <c r="C5" s="13">
        <v>209685</v>
      </c>
      <c r="D5" s="13">
        <v>195380</v>
      </c>
      <c r="E5" s="13">
        <v>182127</v>
      </c>
      <c r="F5" s="13">
        <v>182747</v>
      </c>
      <c r="G5" s="13">
        <v>222489</v>
      </c>
      <c r="H5" s="13">
        <v>269718</v>
      </c>
      <c r="I5" s="13">
        <v>272921</v>
      </c>
      <c r="J5" s="13">
        <f>'Entrate2011-2018'!$C189/1000000</f>
        <v>228422.12886558002</v>
      </c>
      <c r="K5" s="13">
        <f>'Entrate2011-2018'!$C165/1000000</f>
        <v>239783.64910937002</v>
      </c>
      <c r="L5" s="13">
        <f>'Entrate2011-2018'!$C141/1000000</f>
        <v>264846.99890536</v>
      </c>
      <c r="M5" s="13">
        <f>'Entrate2011-2018'!$C117/1000000</f>
        <v>289972.99133674998</v>
      </c>
      <c r="N5" s="13">
        <f>'Entrate2011-2018'!$C93/1000000</f>
        <v>259542.41691888002</v>
      </c>
      <c r="O5" s="13">
        <f>'Entrate2011-2018'!$C69/1000000</f>
        <v>264618.20909618004</v>
      </c>
      <c r="P5" s="13">
        <f>'Entrate2011-2018'!$C45/1000000</f>
        <v>281609.65794128005</v>
      </c>
      <c r="Q5" s="13">
        <f>'Entrate2011-2018'!$C21/1000000</f>
        <v>249065.55928542002</v>
      </c>
    </row>
    <row r="6" spans="1:18">
      <c r="B6" s="14">
        <f t="shared" ref="B6:G6" si="0">SUM(B2:B5)</f>
        <v>657037</v>
      </c>
      <c r="C6" s="14">
        <f t="shared" si="0"/>
        <v>636454</v>
      </c>
      <c r="D6" s="14">
        <f t="shared" si="0"/>
        <v>627414</v>
      </c>
      <c r="E6" s="14">
        <f t="shared" si="0"/>
        <v>662170</v>
      </c>
      <c r="F6" s="14">
        <f t="shared" si="0"/>
        <v>682418</v>
      </c>
      <c r="G6" s="14">
        <f t="shared" si="0"/>
        <v>720236</v>
      </c>
      <c r="H6" s="14">
        <f>SUM(H2:H5)</f>
        <v>777515</v>
      </c>
      <c r="I6" s="14">
        <f t="shared" ref="I6:P6" si="1">SUM(I2:I5)</f>
        <v>778247</v>
      </c>
      <c r="J6" s="14">
        <f t="shared" si="1"/>
        <v>750164.52832183009</v>
      </c>
      <c r="K6" s="14">
        <f t="shared" si="1"/>
        <v>785574.70838519</v>
      </c>
      <c r="L6" s="14">
        <f t="shared" si="1"/>
        <v>818838.84604976</v>
      </c>
      <c r="M6" s="14">
        <f t="shared" si="1"/>
        <v>840159.62357643002</v>
      </c>
      <c r="N6" s="14">
        <f t="shared" si="1"/>
        <v>829108.05583309988</v>
      </c>
      <c r="O6" s="14">
        <f t="shared" si="1"/>
        <v>845933.21630790015</v>
      </c>
      <c r="P6" s="14">
        <f t="shared" si="1"/>
        <v>864583.88805912994</v>
      </c>
      <c r="Q6" s="14">
        <f>SUM(Q2:Q5)</f>
        <v>840677.15382414008</v>
      </c>
    </row>
    <row r="8" spans="1:18">
      <c r="B8">
        <v>2003</v>
      </c>
      <c r="C8">
        <v>2004</v>
      </c>
      <c r="D8">
        <v>2005</v>
      </c>
      <c r="E8">
        <v>2006</v>
      </c>
      <c r="F8">
        <v>2007</v>
      </c>
      <c r="G8">
        <v>2008</v>
      </c>
      <c r="H8">
        <v>2009</v>
      </c>
      <c r="I8">
        <v>2010</v>
      </c>
      <c r="J8">
        <v>2011</v>
      </c>
      <c r="K8">
        <v>2012</v>
      </c>
      <c r="L8">
        <v>2013</v>
      </c>
      <c r="M8">
        <v>2014</v>
      </c>
      <c r="N8">
        <v>2015</v>
      </c>
      <c r="O8">
        <v>2016</v>
      </c>
      <c r="P8">
        <v>2017</v>
      </c>
      <c r="Q8">
        <v>2018</v>
      </c>
    </row>
    <row r="9" spans="1:18">
      <c r="A9" s="3" t="s">
        <v>6</v>
      </c>
      <c r="B9" s="13">
        <f>B2/B$6*100</f>
        <v>55.918920852250331</v>
      </c>
      <c r="C9" s="13">
        <f t="shared" ref="C9:P9" si="2">C2/C$6*100</f>
        <v>59.715548963475761</v>
      </c>
      <c r="D9" s="13">
        <f t="shared" si="2"/>
        <v>60.224030703809603</v>
      </c>
      <c r="E9" s="13">
        <f t="shared" si="2"/>
        <v>64.841807994925773</v>
      </c>
      <c r="F9" s="13">
        <f t="shared" si="2"/>
        <v>65.087380461828388</v>
      </c>
      <c r="G9" s="13">
        <f t="shared" si="2"/>
        <v>61.947056242676013</v>
      </c>
      <c r="H9" s="13">
        <f t="shared" si="2"/>
        <v>56.46411966328624</v>
      </c>
      <c r="I9" s="13">
        <f t="shared" si="2"/>
        <v>56.744709584489236</v>
      </c>
      <c r="J9" s="13">
        <f t="shared" si="2"/>
        <v>60.350899977589002</v>
      </c>
      <c r="K9" s="13">
        <f t="shared" si="2"/>
        <v>59.035584349977675</v>
      </c>
      <c r="L9" s="13">
        <f t="shared" si="2"/>
        <v>56.773613475926801</v>
      </c>
      <c r="M9" s="13">
        <f t="shared" si="2"/>
        <v>54.781664271710916</v>
      </c>
      <c r="N9" s="13">
        <f t="shared" si="2"/>
        <v>57.55314350476003</v>
      </c>
      <c r="O9" s="13">
        <f t="shared" si="2"/>
        <v>57.78171108096317</v>
      </c>
      <c r="P9" s="13">
        <f t="shared" si="2"/>
        <v>56.838625511742272</v>
      </c>
      <c r="Q9" s="13">
        <f>Q2/Q$6*100</f>
        <v>59.630543013201262</v>
      </c>
    </row>
    <row r="10" spans="1:18">
      <c r="A10" s="3" t="s">
        <v>12</v>
      </c>
      <c r="B10" s="13">
        <f t="shared" ref="B10:P13" si="3">B3/B$6*100</f>
        <v>5.1975763921970914</v>
      </c>
      <c r="C10" s="13">
        <f t="shared" si="3"/>
        <v>5.6115603012943591</v>
      </c>
      <c r="D10" s="13">
        <f t="shared" si="3"/>
        <v>7.0296486849193682</v>
      </c>
      <c r="E10" s="13">
        <f t="shared" si="3"/>
        <v>7.3635169216364371</v>
      </c>
      <c r="F10" s="13">
        <f t="shared" si="3"/>
        <v>7.2363272950010105</v>
      </c>
      <c r="G10" s="13">
        <f t="shared" si="3"/>
        <v>6.8588629282624032</v>
      </c>
      <c r="H10" s="13">
        <f t="shared" si="3"/>
        <v>8.5078744461521634</v>
      </c>
      <c r="I10" s="13">
        <f t="shared" si="3"/>
        <v>7.9397671947338058</v>
      </c>
      <c r="J10" s="13">
        <f t="shared" si="3"/>
        <v>8.7577993919748209</v>
      </c>
      <c r="K10" s="13">
        <f t="shared" si="3"/>
        <v>9.4294941485728803</v>
      </c>
      <c r="L10" s="13">
        <f t="shared" si="3"/>
        <v>10.461821108166406</v>
      </c>
      <c r="M10" s="13">
        <f t="shared" si="3"/>
        <v>10.04421831829951</v>
      </c>
      <c r="N10" s="13">
        <f t="shared" si="3"/>
        <v>10.083467509449614</v>
      </c>
      <c r="O10" s="13">
        <f t="shared" si="3"/>
        <v>10.48451108103056</v>
      </c>
      <c r="P10" s="13">
        <f t="shared" si="3"/>
        <v>10.303398656406328</v>
      </c>
      <c r="Q10" s="13">
        <f>Q3/Q$6*100</f>
        <v>10.480927153015248</v>
      </c>
    </row>
    <row r="11" spans="1:18">
      <c r="A11" s="3" t="s">
        <v>27</v>
      </c>
      <c r="B11" s="13">
        <f t="shared" si="3"/>
        <v>2.7318096241155372</v>
      </c>
      <c r="C11" s="13">
        <f t="shared" si="3"/>
        <v>1.7270690419103345</v>
      </c>
      <c r="D11" s="13">
        <f t="shared" si="3"/>
        <v>1.6057977667058754</v>
      </c>
      <c r="E11" s="13">
        <f t="shared" si="3"/>
        <v>0.29010677016476133</v>
      </c>
      <c r="F11" s="13">
        <f t="shared" si="3"/>
        <v>0.89695758318215513</v>
      </c>
      <c r="G11" s="13">
        <f t="shared" si="3"/>
        <v>0.30295625322810854</v>
      </c>
      <c r="H11" s="13">
        <f t="shared" si="3"/>
        <v>0.33825713973363858</v>
      </c>
      <c r="I11" s="13">
        <f t="shared" si="3"/>
        <v>0.24683680116980855</v>
      </c>
      <c r="J11" s="13">
        <f t="shared" si="3"/>
        <v>0.44169654470632175</v>
      </c>
      <c r="K11" s="13">
        <f t="shared" si="3"/>
        <v>1.011580239322508</v>
      </c>
      <c r="L11" s="13">
        <f t="shared" si="3"/>
        <v>0.42035016732228092</v>
      </c>
      <c r="M11" s="13">
        <f t="shared" si="3"/>
        <v>0.66008183870377335</v>
      </c>
      <c r="N11" s="13">
        <f t="shared" si="3"/>
        <v>1.0595782107173779</v>
      </c>
      <c r="O11" s="13">
        <f t="shared" si="3"/>
        <v>0.45256036186626886</v>
      </c>
      <c r="P11" s="13">
        <f t="shared" si="3"/>
        <v>0.28627725747078969</v>
      </c>
      <c r="Q11" s="13">
        <f>Q4/Q$6*100</f>
        <v>0.2617512122341219</v>
      </c>
    </row>
    <row r="12" spans="1:18">
      <c r="A12" s="3" t="s">
        <v>24</v>
      </c>
      <c r="B12" s="13">
        <f t="shared" si="3"/>
        <v>36.151693131437042</v>
      </c>
      <c r="C12" s="13">
        <f t="shared" si="3"/>
        <v>32.945821693319552</v>
      </c>
      <c r="D12" s="13">
        <f t="shared" si="3"/>
        <v>31.140522844565151</v>
      </c>
      <c r="E12" s="13">
        <f t="shared" si="3"/>
        <v>27.504568313273026</v>
      </c>
      <c r="F12" s="13">
        <f t="shared" si="3"/>
        <v>26.77933465998845</v>
      </c>
      <c r="G12" s="13">
        <f t="shared" si="3"/>
        <v>30.89112457583348</v>
      </c>
      <c r="H12" s="13">
        <f t="shared" si="3"/>
        <v>34.68974875082796</v>
      </c>
      <c r="I12" s="13">
        <f t="shared" si="3"/>
        <v>35.06868641960714</v>
      </c>
      <c r="J12" s="13">
        <f t="shared" si="3"/>
        <v>30.449604085729849</v>
      </c>
      <c r="K12" s="13">
        <f t="shared" si="3"/>
        <v>30.52334126212693</v>
      </c>
      <c r="L12" s="13">
        <f t="shared" si="3"/>
        <v>32.344215248584518</v>
      </c>
      <c r="M12" s="13">
        <f t="shared" si="3"/>
        <v>34.514035571285802</v>
      </c>
      <c r="N12" s="13">
        <f t="shared" si="3"/>
        <v>31.303810775072982</v>
      </c>
      <c r="O12" s="13">
        <f t="shared" si="3"/>
        <v>31.28121747614</v>
      </c>
      <c r="P12" s="13">
        <f t="shared" si="3"/>
        <v>32.571698574380612</v>
      </c>
      <c r="Q12" s="13">
        <f>Q5/Q$6*100</f>
        <v>29.626778621549366</v>
      </c>
    </row>
    <row r="13" spans="1:18">
      <c r="B13" s="14">
        <f t="shared" si="3"/>
        <v>100</v>
      </c>
      <c r="C13" s="14">
        <f t="shared" si="3"/>
        <v>100</v>
      </c>
      <c r="D13" s="14">
        <f t="shared" si="3"/>
        <v>100</v>
      </c>
      <c r="E13" s="14">
        <f t="shared" si="3"/>
        <v>100</v>
      </c>
      <c r="F13" s="14">
        <f t="shared" si="3"/>
        <v>100</v>
      </c>
      <c r="G13" s="14">
        <f t="shared" si="3"/>
        <v>100</v>
      </c>
      <c r="H13" s="14">
        <f t="shared" si="3"/>
        <v>100</v>
      </c>
      <c r="I13" s="14">
        <f t="shared" si="3"/>
        <v>100</v>
      </c>
      <c r="J13" s="14">
        <f t="shared" si="3"/>
        <v>100</v>
      </c>
      <c r="K13" s="14">
        <f t="shared" si="3"/>
        <v>100</v>
      </c>
      <c r="L13" s="14">
        <f t="shared" si="3"/>
        <v>100</v>
      </c>
      <c r="M13" s="14">
        <f t="shared" si="3"/>
        <v>100</v>
      </c>
      <c r="N13" s="14">
        <f t="shared" si="3"/>
        <v>100</v>
      </c>
      <c r="O13" s="14">
        <f t="shared" si="3"/>
        <v>100</v>
      </c>
      <c r="P13" s="14">
        <f t="shared" si="3"/>
        <v>100</v>
      </c>
      <c r="Q13" s="14">
        <f>Q6/Q$6*100</f>
        <v>100</v>
      </c>
    </row>
    <row r="15" spans="1:18">
      <c r="B15">
        <v>2003</v>
      </c>
      <c r="C15">
        <v>2004</v>
      </c>
      <c r="D15">
        <v>2005</v>
      </c>
      <c r="E15">
        <v>2006</v>
      </c>
      <c r="F15">
        <v>2007</v>
      </c>
      <c r="G15">
        <v>2008</v>
      </c>
      <c r="H15">
        <v>2009</v>
      </c>
      <c r="I15">
        <v>2010</v>
      </c>
      <c r="J15">
        <v>2011</v>
      </c>
      <c r="K15">
        <v>2012</v>
      </c>
      <c r="L15">
        <v>2013</v>
      </c>
      <c r="M15">
        <v>2014</v>
      </c>
      <c r="N15">
        <v>2015</v>
      </c>
      <c r="O15">
        <v>2016</v>
      </c>
      <c r="P15">
        <v>2017</v>
      </c>
      <c r="Q15">
        <v>2018</v>
      </c>
    </row>
    <row r="16" spans="1:18">
      <c r="A16" s="3" t="s">
        <v>6</v>
      </c>
      <c r="B16" s="13"/>
      <c r="C16" s="13">
        <f>C2/B2*100-100</f>
        <v>3.4441275094717554</v>
      </c>
      <c r="D16" s="13">
        <f t="shared" ref="D16:Q16" si="4">D2/C2*100-100</f>
        <v>-0.58095784372022763</v>
      </c>
      <c r="E16" s="13">
        <f t="shared" si="4"/>
        <v>13.63198484070567</v>
      </c>
      <c r="F16" s="13">
        <f t="shared" si="4"/>
        <v>3.448131301486157</v>
      </c>
      <c r="G16" s="13">
        <f t="shared" si="4"/>
        <v>0.4496046540948555</v>
      </c>
      <c r="H16" s="13">
        <f t="shared" si="4"/>
        <v>-1.6020978785875144</v>
      </c>
      <c r="I16" s="13">
        <f t="shared" si="4"/>
        <v>0.59154884662780205</v>
      </c>
      <c r="J16" s="13">
        <f t="shared" si="4"/>
        <v>2.5173667852151453</v>
      </c>
      <c r="K16" s="13">
        <f t="shared" si="4"/>
        <v>2.4379983631505695</v>
      </c>
      <c r="L16" s="13">
        <f t="shared" si="4"/>
        <v>0.24059019930248837</v>
      </c>
      <c r="M16" s="13">
        <f t="shared" si="4"/>
        <v>-0.99615670013990609</v>
      </c>
      <c r="N16" s="13">
        <f t="shared" si="4"/>
        <v>3.6771752157033148</v>
      </c>
      <c r="O16" s="13">
        <f t="shared" si="4"/>
        <v>2.4345095347942305</v>
      </c>
      <c r="P16" s="13">
        <f t="shared" si="4"/>
        <v>0.53660799793853187</v>
      </c>
      <c r="Q16" s="13">
        <f t="shared" si="4"/>
        <v>2.0110703152013514</v>
      </c>
      <c r="R16" s="13">
        <f>P2/B2*100-100</f>
        <v>33.752558019637547</v>
      </c>
    </row>
    <row r="17" spans="1:18">
      <c r="A17" s="3" t="s">
        <v>12</v>
      </c>
      <c r="B17" s="13"/>
      <c r="C17" s="13">
        <f t="shared" ref="C17:Q20" si="5">C3/B3*100-100</f>
        <v>4.5827232796486186</v>
      </c>
      <c r="D17" s="13">
        <f t="shared" si="5"/>
        <v>23.491530169396597</v>
      </c>
      <c r="E17" s="13">
        <f t="shared" si="5"/>
        <v>10.552091599591876</v>
      </c>
      <c r="F17" s="13">
        <f t="shared" si="5"/>
        <v>1.2777128325027149</v>
      </c>
      <c r="G17" s="13">
        <f t="shared" si="5"/>
        <v>3.6450528532668613E-2</v>
      </c>
      <c r="H17" s="13">
        <f t="shared" si="5"/>
        <v>33.906882591093108</v>
      </c>
      <c r="I17" s="13">
        <f t="shared" si="5"/>
        <v>-6.5895691609977263</v>
      </c>
      <c r="J17" s="13">
        <f t="shared" si="5"/>
        <v>6.3227727341845963</v>
      </c>
      <c r="K17" s="13">
        <f t="shared" si="5"/>
        <v>12.752030256379015</v>
      </c>
      <c r="L17" s="13">
        <f t="shared" si="5"/>
        <v>15.645793110863224</v>
      </c>
      <c r="M17" s="13">
        <f t="shared" si="5"/>
        <v>-1.4918363769047147</v>
      </c>
      <c r="N17" s="13">
        <f t="shared" si="5"/>
        <v>-0.92978900265765674</v>
      </c>
      <c r="O17" s="13">
        <f t="shared" si="5"/>
        <v>6.0872576659168658</v>
      </c>
      <c r="P17" s="13">
        <f t="shared" si="5"/>
        <v>0.43923135305092842</v>
      </c>
      <c r="Q17" s="13">
        <f t="shared" si="5"/>
        <v>-1.0897485473515189</v>
      </c>
      <c r="R17" s="13">
        <f>P3/B3*100-100</f>
        <v>160.85365946058562</v>
      </c>
    </row>
    <row r="18" spans="1:18">
      <c r="A18" s="3" t="s">
        <v>27</v>
      </c>
      <c r="B18" s="13"/>
      <c r="C18" s="13">
        <f t="shared" si="5"/>
        <v>-38.759819488550896</v>
      </c>
      <c r="D18" s="13">
        <f t="shared" si="5"/>
        <v>-8.3424308588064093</v>
      </c>
      <c r="E18" s="13">
        <f t="shared" si="5"/>
        <v>-80.933002481389579</v>
      </c>
      <c r="F18" s="13">
        <f t="shared" si="5"/>
        <v>218.63612701717858</v>
      </c>
      <c r="G18" s="13">
        <f t="shared" si="5"/>
        <v>-64.352230027773231</v>
      </c>
      <c r="H18" s="13">
        <f t="shared" si="5"/>
        <v>20.531622364802928</v>
      </c>
      <c r="I18" s="13">
        <f t="shared" si="5"/>
        <v>-26.958174904942965</v>
      </c>
      <c r="J18" s="13">
        <f t="shared" si="5"/>
        <v>72.485726247267053</v>
      </c>
      <c r="K18" s="13">
        <f t="shared" si="5"/>
        <v>139.83209626163847</v>
      </c>
      <c r="L18" s="13">
        <f t="shared" si="5"/>
        <v>-56.686644268167313</v>
      </c>
      <c r="M18" s="13">
        <f t="shared" si="5"/>
        <v>61.120176149585745</v>
      </c>
      <c r="N18" s="13">
        <f t="shared" si="5"/>
        <v>58.410718390956362</v>
      </c>
      <c r="O18" s="13">
        <f t="shared" si="5"/>
        <v>-56.421885311639357</v>
      </c>
      <c r="P18" s="13">
        <f t="shared" si="5"/>
        <v>-35.348084777248957</v>
      </c>
      <c r="Q18" s="13">
        <f t="shared" si="5"/>
        <v>-11.095455564506722</v>
      </c>
      <c r="R18" s="13">
        <f>P4/B4*100-100</f>
        <v>-86.210334596523481</v>
      </c>
    </row>
    <row r="19" spans="1:18">
      <c r="A19" s="3" t="s">
        <v>24</v>
      </c>
      <c r="B19" s="13"/>
      <c r="C19" s="13">
        <f t="shared" si="5"/>
        <v>-11.722729760451315</v>
      </c>
      <c r="D19" s="13">
        <f t="shared" si="5"/>
        <v>-6.8221379688580441</v>
      </c>
      <c r="E19" s="13">
        <f t="shared" si="5"/>
        <v>-6.7831917289384762</v>
      </c>
      <c r="F19" s="13">
        <f t="shared" si="5"/>
        <v>0.34042179358360158</v>
      </c>
      <c r="G19" s="13">
        <f t="shared" si="5"/>
        <v>21.747005422797642</v>
      </c>
      <c r="H19" s="13">
        <f t="shared" si="5"/>
        <v>21.227566306648853</v>
      </c>
      <c r="I19" s="13">
        <f t="shared" si="5"/>
        <v>1.1875366123136075</v>
      </c>
      <c r="J19" s="13">
        <f t="shared" si="5"/>
        <v>-16.304670997988424</v>
      </c>
      <c r="K19" s="13">
        <f t="shared" si="5"/>
        <v>4.9739139987071752</v>
      </c>
      <c r="L19" s="13">
        <f t="shared" si="5"/>
        <v>10.452484933431847</v>
      </c>
      <c r="M19" s="13">
        <f t="shared" si="5"/>
        <v>9.4869840078378473</v>
      </c>
      <c r="N19" s="13">
        <f t="shared" si="5"/>
        <v>-10.494278890453799</v>
      </c>
      <c r="O19" s="13">
        <f t="shared" si="5"/>
        <v>1.9556696117561785</v>
      </c>
      <c r="P19" s="13">
        <f t="shared" si="5"/>
        <v>6.4211185251141103</v>
      </c>
      <c r="Q19" s="13">
        <f t="shared" si="5"/>
        <v>-11.55645686791253</v>
      </c>
      <c r="R19" s="13">
        <f>P5/B5*100-100</f>
        <v>18.557511868513473</v>
      </c>
    </row>
    <row r="20" spans="1:18">
      <c r="B20" s="14"/>
      <c r="C20" s="14">
        <f t="shared" si="5"/>
        <v>-3.1327002893292217</v>
      </c>
      <c r="D20" s="14">
        <f t="shared" si="5"/>
        <v>-1.4203697360689063</v>
      </c>
      <c r="E20" s="14">
        <f t="shared" si="5"/>
        <v>5.5395639880525493</v>
      </c>
      <c r="F20" s="14">
        <f t="shared" si="5"/>
        <v>3.0578250298261622</v>
      </c>
      <c r="G20" s="14">
        <f t="shared" si="5"/>
        <v>5.5417647248460611</v>
      </c>
      <c r="H20" s="14">
        <f t="shared" si="5"/>
        <v>7.9528099123065203</v>
      </c>
      <c r="I20" s="14">
        <f t="shared" si="5"/>
        <v>9.4146093644482676E-2</v>
      </c>
      <c r="J20" s="14">
        <f t="shared" si="5"/>
        <v>-3.6084265892666281</v>
      </c>
      <c r="K20" s="14">
        <f t="shared" si="5"/>
        <v>4.7203218396069531</v>
      </c>
      <c r="L20" s="14">
        <f t="shared" si="5"/>
        <v>4.2343697307856303</v>
      </c>
      <c r="M20" s="14">
        <f t="shared" si="5"/>
        <v>2.6037818832760138</v>
      </c>
      <c r="N20" s="14">
        <f t="shared" si="5"/>
        <v>-1.3154128612233649</v>
      </c>
      <c r="O20" s="14">
        <f t="shared" si="5"/>
        <v>2.0293085269680802</v>
      </c>
      <c r="P20" s="14">
        <f t="shared" si="5"/>
        <v>2.2047451727491136</v>
      </c>
      <c r="Q20" s="14">
        <f t="shared" si="5"/>
        <v>-2.7651144747396472</v>
      </c>
      <c r="R20" s="14">
        <f>P6/B6*100-100</f>
        <v>31.588310560764455</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dimension ref="A1:I13"/>
  <sheetViews>
    <sheetView topLeftCell="A4" workbookViewId="0">
      <selection activeCell="N37" sqref="N37"/>
    </sheetView>
  </sheetViews>
  <sheetFormatPr defaultRowHeight="15"/>
  <cols>
    <col min="1" max="1" width="51.5703125" customWidth="1"/>
    <col min="2" max="9" width="9.42578125" customWidth="1"/>
  </cols>
  <sheetData>
    <row r="1" spans="1:9">
      <c r="B1">
        <v>2011</v>
      </c>
      <c r="C1">
        <v>2012</v>
      </c>
      <c r="D1">
        <v>2013</v>
      </c>
      <c r="E1">
        <v>2014</v>
      </c>
      <c r="F1">
        <v>2015</v>
      </c>
      <c r="G1">
        <v>2016</v>
      </c>
      <c r="H1">
        <v>2017</v>
      </c>
      <c r="I1">
        <v>2018</v>
      </c>
    </row>
    <row r="2" spans="1:9">
      <c r="A2" s="3" t="s">
        <v>6</v>
      </c>
      <c r="B2" s="13">
        <f>'Entrate2011-2018'!$D171/1000000</f>
        <v>397920.86608245008</v>
      </c>
      <c r="C2" s="13">
        <f>'Entrate2011-2018'!$D147/1000000</f>
        <v>404223.45117245009</v>
      </c>
      <c r="D2" s="13">
        <f>'Entrate2011-2018'!$D123/1000000</f>
        <v>405343.11890640989</v>
      </c>
      <c r="E2" s="13">
        <f>'Entrate2011-2018'!$D99/1000000</f>
        <v>399719.60344530008</v>
      </c>
      <c r="F2" s="13">
        <f>'Entrate2011-2018'!$D75/1000000</f>
        <v>416797.0576458599</v>
      </c>
      <c r="G2" s="13">
        <f>'Entrate2011-2018'!$D51/1000000</f>
        <v>430133.79385237</v>
      </c>
      <c r="H2" s="13">
        <f>'Entrate2011-2018'!$D27/1000000</f>
        <v>436128.67348931992</v>
      </c>
      <c r="I2" s="13">
        <f>'Entrate2011-2018'!$D3/1000000</f>
        <v>444572.6816395598</v>
      </c>
    </row>
    <row r="3" spans="1:9">
      <c r="A3" s="3" t="s">
        <v>12</v>
      </c>
      <c r="B3" s="13">
        <f>'Entrate2011-2018'!$D177/1000000</f>
        <v>32084.896434659997</v>
      </c>
      <c r="C3" s="13">
        <f>'Entrate2011-2018'!$D153/1000000</f>
        <v>35956.15910081</v>
      </c>
      <c r="D3" s="13">
        <f>'Entrate2011-2018'!$D129/1000000</f>
        <v>49819.798967540009</v>
      </c>
      <c r="E3" s="13">
        <f>'Entrate2011-2018'!$D105/1000000</f>
        <v>48477.677235210009</v>
      </c>
      <c r="F3" s="13">
        <f>'Entrate2011-2018'!$D81/1000000</f>
        <v>48665.553133000001</v>
      </c>
      <c r="G3" s="13">
        <f>'Entrate2011-2018'!$D57/1000000</f>
        <v>56790.650991520029</v>
      </c>
      <c r="H3" s="13">
        <f>'Entrate2011-2018'!$D33/1000000</f>
        <v>56159.986162640009</v>
      </c>
      <c r="I3" s="13">
        <f>'Entrate2011-2018'!$D9/1000000</f>
        <v>56824.005678609967</v>
      </c>
    </row>
    <row r="4" spans="1:9">
      <c r="A4" s="3" t="s">
        <v>27</v>
      </c>
      <c r="B4" s="13">
        <f>'Entrate2011-2018'!$D185/1000000</f>
        <v>3235.4597146099995</v>
      </c>
      <c r="C4" s="13">
        <f>'Entrate2011-2018'!$D161/1000000</f>
        <v>7888.952967199999</v>
      </c>
      <c r="D4" s="13">
        <f>'Entrate2011-2018'!$D137/1000000</f>
        <v>3353.9618486800005</v>
      </c>
      <c r="E4" s="13">
        <f>'Entrate2011-2018'!$D113/1000000</f>
        <v>5424.7324851100002</v>
      </c>
      <c r="F4" s="13">
        <f>'Entrate2011-2018'!$D89/1000000</f>
        <v>8750.7963994699985</v>
      </c>
      <c r="G4" s="13">
        <f>'Entrate2011-2018'!$D65/1000000</f>
        <v>3756.4009367999993</v>
      </c>
      <c r="H4" s="13">
        <f>'Entrate2011-2018'!$D41/1000000</f>
        <v>2422.8374314499997</v>
      </c>
      <c r="I4" s="13">
        <f>'Entrate2011-2018'!$D17/1000000</f>
        <v>2115.1224562699999</v>
      </c>
    </row>
    <row r="5" spans="1:9">
      <c r="A5" s="3" t="s">
        <v>24</v>
      </c>
      <c r="B5" s="13">
        <f>'Entrate2011-2018'!$D189/1000000</f>
        <v>228422.12886558002</v>
      </c>
      <c r="C5" s="13">
        <f>'Entrate2011-2018'!$D165/1000000</f>
        <v>239783.64910937002</v>
      </c>
      <c r="D5" s="13">
        <f>'Entrate2011-2018'!$D141/1000000</f>
        <v>264846.99890536</v>
      </c>
      <c r="E5" s="13">
        <f>'Entrate2011-2018'!$D117/1000000</f>
        <v>289972.99133674998</v>
      </c>
      <c r="F5" s="13">
        <f>'Entrate2011-2018'!$D93/1000000</f>
        <v>259542.41691888002</v>
      </c>
      <c r="G5" s="13">
        <f>'Entrate2011-2018'!$D69/1000000</f>
        <v>264618.20909618004</v>
      </c>
      <c r="H5" s="13">
        <f>'Entrate2011-2018'!$D45/1000000</f>
        <v>281609.65794128005</v>
      </c>
      <c r="I5" s="13">
        <f>'Entrate2011-2018'!$D21/1000000</f>
        <v>249065.55928542002</v>
      </c>
    </row>
    <row r="6" spans="1:9">
      <c r="B6" s="14">
        <f t="shared" ref="B6:H6" si="0">SUM(B2:B5)</f>
        <v>661663.35109730018</v>
      </c>
      <c r="C6" s="14">
        <f t="shared" si="0"/>
        <v>687852.2123498302</v>
      </c>
      <c r="D6" s="14">
        <f t="shared" si="0"/>
        <v>723363.87862798991</v>
      </c>
      <c r="E6" s="14">
        <f t="shared" si="0"/>
        <v>743595.00450237002</v>
      </c>
      <c r="F6" s="14">
        <f t="shared" si="0"/>
        <v>733755.82409720984</v>
      </c>
      <c r="G6" s="14">
        <f t="shared" si="0"/>
        <v>755299.05487687001</v>
      </c>
      <c r="H6" s="14">
        <f t="shared" si="0"/>
        <v>776321.15502468997</v>
      </c>
      <c r="I6" s="14">
        <f>SUM(I2:I5)</f>
        <v>752577.36905985978</v>
      </c>
    </row>
    <row r="8" spans="1:9">
      <c r="B8">
        <v>2011</v>
      </c>
      <c r="C8">
        <v>2012</v>
      </c>
      <c r="D8">
        <v>2013</v>
      </c>
      <c r="E8">
        <v>2014</v>
      </c>
      <c r="F8">
        <v>2015</v>
      </c>
      <c r="G8">
        <v>2016</v>
      </c>
      <c r="H8">
        <v>2017</v>
      </c>
      <c r="I8">
        <v>2017</v>
      </c>
    </row>
    <row r="9" spans="1:9">
      <c r="A9" s="3" t="s">
        <v>6</v>
      </c>
      <c r="B9" s="13">
        <f t="shared" ref="B9:H9" si="1">B2/B$6*100</f>
        <v>60.139475070296619</v>
      </c>
      <c r="C9" s="13">
        <f t="shared" si="1"/>
        <v>58.766031992766024</v>
      </c>
      <c r="D9" s="13">
        <f t="shared" si="1"/>
        <v>56.035852892630942</v>
      </c>
      <c r="E9" s="13">
        <f t="shared" si="1"/>
        <v>53.755014628265442</v>
      </c>
      <c r="F9" s="13">
        <f t="shared" si="1"/>
        <v>56.803236711432433</v>
      </c>
      <c r="G9" s="13">
        <f t="shared" si="1"/>
        <v>56.948806049080922</v>
      </c>
      <c r="H9" s="13">
        <f t="shared" si="1"/>
        <v>56.17889847088469</v>
      </c>
      <c r="I9" s="13">
        <f>I2/I$6*100</f>
        <v>59.073352444139019</v>
      </c>
    </row>
    <row r="10" spans="1:9">
      <c r="A10" s="3" t="s">
        <v>12</v>
      </c>
      <c r="B10" s="13">
        <f t="shared" ref="B10:H13" si="2">B3/B$6*100</f>
        <v>4.849127034382442</v>
      </c>
      <c r="C10" s="13">
        <f t="shared" si="2"/>
        <v>5.2273087816316117</v>
      </c>
      <c r="D10" s="13">
        <f t="shared" si="2"/>
        <v>6.8872389732859789</v>
      </c>
      <c r="E10" s="13">
        <f t="shared" si="2"/>
        <v>6.5193656414693546</v>
      </c>
      <c r="F10" s="13">
        <f t="shared" si="2"/>
        <v>6.6323907129291371</v>
      </c>
      <c r="G10" s="13">
        <f t="shared" si="2"/>
        <v>7.5189622739271309</v>
      </c>
      <c r="H10" s="13">
        <f t="shared" si="2"/>
        <v>7.2341177100672862</v>
      </c>
      <c r="I10" s="13">
        <f>I3/I$6*100</f>
        <v>7.5505865595714194</v>
      </c>
    </row>
    <row r="11" spans="1:9">
      <c r="A11" s="3" t="s">
        <v>27</v>
      </c>
      <c r="B11" s="13">
        <f t="shared" si="2"/>
        <v>0.4889888051445383</v>
      </c>
      <c r="C11" s="13">
        <f t="shared" si="2"/>
        <v>1.1468965027022124</v>
      </c>
      <c r="D11" s="13">
        <f t="shared" si="2"/>
        <v>0.46366178181878354</v>
      </c>
      <c r="E11" s="13">
        <f t="shared" si="2"/>
        <v>0.72952782795257609</v>
      </c>
      <c r="F11" s="13">
        <f t="shared" si="2"/>
        <v>1.1926033309836694</v>
      </c>
      <c r="G11" s="13">
        <f t="shared" si="2"/>
        <v>0.4973395521344024</v>
      </c>
      <c r="H11" s="13">
        <f t="shared" si="2"/>
        <v>0.31209215616093111</v>
      </c>
      <c r="I11" s="13">
        <f>I4/I$6*100</f>
        <v>0.28105049968646661</v>
      </c>
    </row>
    <row r="12" spans="1:9">
      <c r="A12" s="3" t="s">
        <v>24</v>
      </c>
      <c r="B12" s="13">
        <f t="shared" si="2"/>
        <v>34.522409090176382</v>
      </c>
      <c r="C12" s="13">
        <f t="shared" si="2"/>
        <v>34.859762722900136</v>
      </c>
      <c r="D12" s="13">
        <f t="shared" si="2"/>
        <v>36.613246352264291</v>
      </c>
      <c r="E12" s="13">
        <f t="shared" si="2"/>
        <v>38.996091902312635</v>
      </c>
      <c r="F12" s="13">
        <f t="shared" si="2"/>
        <v>35.371769244654764</v>
      </c>
      <c r="G12" s="13">
        <f t="shared" si="2"/>
        <v>35.034892124857549</v>
      </c>
      <c r="H12" s="13">
        <f t="shared" si="2"/>
        <v>36.274891662887093</v>
      </c>
      <c r="I12" s="13">
        <f>I5/I$6*100</f>
        <v>33.095010496603095</v>
      </c>
    </row>
    <row r="13" spans="1:9">
      <c r="B13" s="14">
        <f t="shared" si="2"/>
        <v>100</v>
      </c>
      <c r="C13" s="14">
        <f t="shared" si="2"/>
        <v>100</v>
      </c>
      <c r="D13" s="14">
        <f t="shared" si="2"/>
        <v>100</v>
      </c>
      <c r="E13" s="14">
        <f t="shared" si="2"/>
        <v>100</v>
      </c>
      <c r="F13" s="14">
        <f t="shared" si="2"/>
        <v>100</v>
      </c>
      <c r="G13" s="14">
        <f t="shared" si="2"/>
        <v>100</v>
      </c>
      <c r="H13" s="14">
        <f t="shared" si="2"/>
        <v>100</v>
      </c>
      <c r="I13" s="14">
        <f>I6/I$6*100</f>
        <v>100</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I13"/>
  <sheetViews>
    <sheetView workbookViewId="0">
      <selection activeCell="I9" sqref="I9"/>
    </sheetView>
  </sheetViews>
  <sheetFormatPr defaultRowHeight="15"/>
  <cols>
    <col min="1" max="1" width="66.7109375" bestFit="1" customWidth="1"/>
    <col min="2" max="9" width="8.140625" customWidth="1"/>
  </cols>
  <sheetData>
    <row r="1" spans="1:9">
      <c r="A1" s="15"/>
      <c r="B1" s="20">
        <v>2011</v>
      </c>
      <c r="C1" s="20">
        <v>2012</v>
      </c>
      <c r="D1" s="20">
        <v>2013</v>
      </c>
      <c r="E1" s="20">
        <v>2014</v>
      </c>
      <c r="F1" s="20">
        <v>2015</v>
      </c>
      <c r="G1" s="20">
        <v>2016</v>
      </c>
      <c r="H1" s="20">
        <v>2017</v>
      </c>
      <c r="I1" s="20">
        <v>2018</v>
      </c>
    </row>
    <row r="2" spans="1:9">
      <c r="A2" s="121" t="s">
        <v>900</v>
      </c>
      <c r="B2" s="121"/>
      <c r="C2" s="121"/>
      <c r="D2" s="121"/>
      <c r="E2" s="121"/>
      <c r="F2" s="121"/>
      <c r="G2" s="121"/>
      <c r="H2" s="121"/>
      <c r="I2" s="91"/>
    </row>
    <row r="3" spans="1:9">
      <c r="A3" s="18" t="s">
        <v>6</v>
      </c>
      <c r="B3" s="21">
        <f>'Entrate2011-2018'!$F$171</f>
        <v>100.10399491669757</v>
      </c>
      <c r="C3" s="21">
        <f>'Entrate2011-2018'!$F$147</f>
        <v>96.126041349806059</v>
      </c>
      <c r="D3" s="21">
        <f>'Entrate2011-2018'!$F$123</f>
        <v>98.906227316086543</v>
      </c>
      <c r="E3" s="21">
        <f>'Entrate2011-2018'!$F$99</f>
        <v>96.179048082130166</v>
      </c>
      <c r="F3" s="21">
        <f>'Entrate2011-2018'!$F$75</f>
        <v>99.799167423488683</v>
      </c>
      <c r="G3" s="21">
        <f>'Entrate2011-2018'!$F$51</f>
        <v>100.20905995635823</v>
      </c>
      <c r="H3" s="21">
        <f>'Entrate2011-2018'!$F$27</f>
        <v>98.876420262692776</v>
      </c>
      <c r="I3" s="21">
        <f>'Entrate2011-2018'!$F$3</f>
        <v>99.360654279256721</v>
      </c>
    </row>
    <row r="4" spans="1:9">
      <c r="A4" s="18" t="s">
        <v>12</v>
      </c>
      <c r="B4" s="21">
        <f>'Entrate2011-2018'!$F$177</f>
        <v>174.61936656174544</v>
      </c>
      <c r="C4" s="21">
        <f>'Entrate2011-2018'!$F$153</f>
        <v>142.76897384267332</v>
      </c>
      <c r="D4" s="21">
        <f>'Entrate2011-2018'!$F$129</f>
        <v>114.1520990035412</v>
      </c>
      <c r="E4" s="21">
        <f>'Entrate2011-2018'!$F$105</f>
        <v>115.76195404362528</v>
      </c>
      <c r="F4" s="21">
        <f>'Entrate2011-2018'!$F$81</f>
        <v>117.98171172606091</v>
      </c>
      <c r="G4" s="21">
        <f>'Entrate2011-2018'!$F$57</f>
        <v>112.8965926158845</v>
      </c>
      <c r="H4" s="21">
        <f>'Entrate2011-2018'!$F$33</f>
        <v>114.2448705855373</v>
      </c>
      <c r="I4" s="21">
        <f>'Entrate2011-2018'!$F$9</f>
        <v>114.23055815390491</v>
      </c>
    </row>
    <row r="5" spans="1:9">
      <c r="A5" s="18" t="s">
        <v>27</v>
      </c>
      <c r="B5" s="21">
        <f>'Entrate2011-2018'!$F$185</f>
        <v>98.777643030074501</v>
      </c>
      <c r="C5" s="21">
        <f>'Entrate2011-2018'!$F$161</f>
        <v>325.35364168534454</v>
      </c>
      <c r="D5" s="21">
        <f>'Entrate2011-2018'!$F$137</f>
        <v>90.947382534791032</v>
      </c>
      <c r="E5" s="21">
        <f>'Entrate2011-2018'!$F$113</f>
        <v>85.31518957187339</v>
      </c>
      <c r="F5" s="21">
        <f>'Entrate2011-2018'!$F$89</f>
        <v>86.480627689884287</v>
      </c>
      <c r="G5" s="21">
        <f>'Entrate2011-2018'!$F$65</f>
        <v>72.64161680381433</v>
      </c>
      <c r="H5" s="21">
        <f>'Entrate2011-2018'!$F$41</f>
        <v>80.963549303324271</v>
      </c>
      <c r="I5" s="21">
        <f>'Entrate2011-2018'!$F$17</f>
        <v>79.339798636158704</v>
      </c>
    </row>
    <row r="6" spans="1:9">
      <c r="A6" s="18" t="s">
        <v>24</v>
      </c>
      <c r="B6" s="21">
        <f>'Entrate2011-2018'!$F$189</f>
        <v>93.914769838475706</v>
      </c>
      <c r="C6" s="21">
        <f>'Entrate2011-2018'!$F$165</f>
        <v>89.917157984859415</v>
      </c>
      <c r="D6" s="21">
        <f>'Entrate2011-2018'!$F$141</f>
        <v>106.09495591244522</v>
      </c>
      <c r="E6" s="21">
        <f>'Entrate2011-2018'!$F$117</f>
        <v>99.75258882750056</v>
      </c>
      <c r="F6" s="21">
        <f>'Entrate2011-2018'!$F$93</f>
        <v>85.193196509071925</v>
      </c>
      <c r="G6" s="21">
        <f>'Entrate2011-2018'!$F$69</f>
        <v>102.52698782339102</v>
      </c>
      <c r="H6" s="21">
        <f>'Entrate2011-2018'!$F$45</f>
        <v>89.629022064282836</v>
      </c>
      <c r="I6" s="21">
        <f>'Entrate2011-2018'!$F$21</f>
        <v>90.913776585937413</v>
      </c>
    </row>
    <row r="7" spans="1:9">
      <c r="A7" s="19" t="s">
        <v>31</v>
      </c>
      <c r="B7" s="22">
        <f>'Entrate2011-2018'!$F192</f>
        <v>101.86066351949981</v>
      </c>
      <c r="C7" s="22">
        <f>'Entrate2011-2018'!$F168</f>
        <v>97.774193698536251</v>
      </c>
      <c r="D7" s="22">
        <f>'Entrate2011-2018'!$F144</f>
        <v>102.54879427510826</v>
      </c>
      <c r="E7" s="22">
        <f>'Entrate2011-2018'!$F120</f>
        <v>99.002104963925774</v>
      </c>
      <c r="F7" s="22">
        <f>'Entrate2011-2018'!$F96</f>
        <v>95.982817664702466</v>
      </c>
      <c r="G7" s="22">
        <f>'Entrate2011-2018'!$F72</f>
        <v>101.95631376962393</v>
      </c>
      <c r="H7" s="22">
        <f>'Entrate2011-2018'!$F48</f>
        <v>96.901698251139962</v>
      </c>
      <c r="I7" s="22">
        <f>'Entrate2011-2018'!$F24</f>
        <v>97.936315994070384</v>
      </c>
    </row>
    <row r="8" spans="1:9">
      <c r="A8" s="121" t="s">
        <v>901</v>
      </c>
      <c r="B8" s="121"/>
      <c r="C8" s="121"/>
      <c r="D8" s="121"/>
      <c r="E8" s="121"/>
      <c r="F8" s="121"/>
      <c r="G8" s="121"/>
      <c r="H8" s="121"/>
      <c r="I8" s="91"/>
    </row>
    <row r="9" spans="1:9">
      <c r="A9" s="18" t="s">
        <v>6</v>
      </c>
      <c r="B9" s="21">
        <f>'Entrate2011-2018'!$G$171</f>
        <v>87.893435013998783</v>
      </c>
      <c r="C9" s="21">
        <f>'Entrate2011-2018'!$G$147</f>
        <v>87.160587001416573</v>
      </c>
      <c r="D9" s="21">
        <f>'Entrate2011-2018'!$G$123</f>
        <v>87.192239112500232</v>
      </c>
      <c r="E9" s="21">
        <f>'Entrate2011-2018'!$G$99</f>
        <v>86.847719606564638</v>
      </c>
      <c r="F9" s="21">
        <f>'Entrate2011-2018'!$G$75</f>
        <v>87.346289377354282</v>
      </c>
      <c r="G9" s="21">
        <f>'Entrate2011-2018'!$G$51</f>
        <v>87.998868503583253</v>
      </c>
      <c r="H9" s="21">
        <f>'Entrate2011-2018'!$G$27</f>
        <v>88.749095461172772</v>
      </c>
      <c r="I9" s="21">
        <f>'Entrate2011-2018'!$G$3</f>
        <v>88.683895798494888</v>
      </c>
    </row>
    <row r="10" spans="1:9">
      <c r="A10" s="18" t="s">
        <v>12</v>
      </c>
      <c r="B10" s="21">
        <f>'Entrate2011-2018'!$G$177</f>
        <v>48.837016460048716</v>
      </c>
      <c r="C10" s="21">
        <f>'Entrate2011-2018'!$G$153</f>
        <v>48.539735473137348</v>
      </c>
      <c r="D10" s="21">
        <f>'Entrate2011-2018'!$G$129</f>
        <v>58.156229753506054</v>
      </c>
      <c r="E10" s="21">
        <f>'Entrate2011-2018'!$G$105</f>
        <v>57.446536867772302</v>
      </c>
      <c r="F10" s="21">
        <f>'Entrate2011-2018'!$G$81</f>
        <v>58.210405653279565</v>
      </c>
      <c r="G10" s="21">
        <f>'Entrate2011-2018'!$G$57</f>
        <v>64.031339298090288</v>
      </c>
      <c r="H10" s="21">
        <f>'Entrate2011-2018'!$G$33</f>
        <v>63.043359830357517</v>
      </c>
      <c r="I10" s="21">
        <f>'Entrate2011-2018'!$G$9</f>
        <v>64.491562238495391</v>
      </c>
    </row>
    <row r="11" spans="1:9">
      <c r="A11" s="18" t="s">
        <v>27</v>
      </c>
      <c r="B11" s="21">
        <f>'Entrate2011-2018'!$G$185</f>
        <v>97.646227716086216</v>
      </c>
      <c r="C11" s="21">
        <f>'Entrate2011-2018'!$G$161</f>
        <v>99.273089290504686</v>
      </c>
      <c r="D11" s="21">
        <f>'Entrate2011-2018'!$G$137</f>
        <v>97.442508576750825</v>
      </c>
      <c r="E11" s="21">
        <f>'Entrate2011-2018'!$G$113</f>
        <v>97.81799034165617</v>
      </c>
      <c r="F11" s="21">
        <f>'Entrate2011-2018'!$G$89</f>
        <v>99.610111381759225</v>
      </c>
      <c r="G11" s="21">
        <f>'Entrate2011-2018'!$G$65</f>
        <v>98.120408799694772</v>
      </c>
      <c r="H11" s="21">
        <f>'Entrate2011-2018'!$G$41</f>
        <v>97.888187827588112</v>
      </c>
      <c r="I11" s="21">
        <f>'Entrate2011-2018'!$G$17</f>
        <v>96.120842616738784</v>
      </c>
    </row>
    <row r="12" spans="1:9">
      <c r="A12" s="18" t="s">
        <v>24</v>
      </c>
      <c r="B12" s="21">
        <f>'Entrate2011-2018'!$G$189</f>
        <v>100</v>
      </c>
      <c r="C12" s="21">
        <f>'Entrate2011-2018'!$G$165</f>
        <v>100</v>
      </c>
      <c r="D12" s="21">
        <f>'Entrate2011-2018'!$G$141</f>
        <v>100</v>
      </c>
      <c r="E12" s="21">
        <f>'Entrate2011-2018'!$G$117</f>
        <v>100</v>
      </c>
      <c r="F12" s="21">
        <f>'Entrate2011-2018'!$G$93</f>
        <v>100</v>
      </c>
      <c r="G12" s="21">
        <f>'Entrate2011-2018'!$G$69</f>
        <v>100</v>
      </c>
      <c r="H12" s="21">
        <f>'Entrate2011-2018'!$G$45</f>
        <v>100</v>
      </c>
      <c r="I12" s="21">
        <f>'Entrate2011-2018'!$G$21</f>
        <v>100</v>
      </c>
    </row>
    <row r="13" spans="1:9">
      <c r="A13" s="19" t="s">
        <v>31</v>
      </c>
      <c r="B13" s="22">
        <f>'Entrate2011-2018'!$G192</f>
        <v>88.202431082350259</v>
      </c>
      <c r="C13" s="22">
        <f>'Entrate2011-2018'!$G168</f>
        <v>87.56038159168385</v>
      </c>
      <c r="D13" s="22">
        <f>'Entrate2011-2018'!$G144</f>
        <v>88.340200531232725</v>
      </c>
      <c r="E13" s="22">
        <f>'Entrate2011-2018'!$G120</f>
        <v>88.506396122322641</v>
      </c>
      <c r="F13" s="22">
        <f>'Entrate2011-2018'!$G96</f>
        <v>88.49942042354435</v>
      </c>
      <c r="G13" s="22">
        <f>'Entrate2011-2018'!$G72</f>
        <v>89.285896370566277</v>
      </c>
      <c r="H13" s="22">
        <f>'Entrate2011-2018'!$G48</f>
        <v>89.791304897830386</v>
      </c>
      <c r="I13" s="22">
        <f>'Entrate2011-2018'!$G24</f>
        <v>89.5203783802706</v>
      </c>
    </row>
  </sheetData>
  <mergeCells count="2">
    <mergeCell ref="A2:H2"/>
    <mergeCell ref="A8:H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Q11"/>
  <sheetViews>
    <sheetView showGridLines="0" workbookViewId="0">
      <selection activeCell="K10" sqref="K10"/>
    </sheetView>
  </sheetViews>
  <sheetFormatPr defaultRowHeight="15"/>
  <cols>
    <col min="1" max="1" width="6.42578125" customWidth="1"/>
    <col min="2" max="3" width="15.28515625" bestFit="1" customWidth="1"/>
    <col min="4" max="4" width="15" customWidth="1"/>
    <col min="5" max="5" width="15" bestFit="1" customWidth="1"/>
    <col min="6" max="7" width="15.28515625" bestFit="1" customWidth="1"/>
    <col min="8" max="8" width="6.42578125" customWidth="1"/>
    <col min="9" max="9" width="14.28515625" bestFit="1" customWidth="1"/>
    <col min="10" max="11" width="15.28515625" bestFit="1" customWidth="1"/>
    <col min="12" max="13" width="14.28515625" bestFit="1" customWidth="1"/>
    <col min="14" max="14" width="15.28515625" bestFit="1" customWidth="1"/>
    <col min="15" max="15" width="12" bestFit="1" customWidth="1"/>
  </cols>
  <sheetData>
    <row r="1" spans="1:17" ht="45">
      <c r="A1" s="120" t="s">
        <v>38</v>
      </c>
      <c r="B1" s="88" t="s">
        <v>799</v>
      </c>
      <c r="C1" s="88" t="s">
        <v>800</v>
      </c>
      <c r="D1" s="88" t="s">
        <v>801</v>
      </c>
      <c r="E1" s="88" t="s">
        <v>802</v>
      </c>
      <c r="F1" s="88" t="s">
        <v>61</v>
      </c>
      <c r="G1" s="88" t="s">
        <v>809</v>
      </c>
      <c r="H1" s="120" t="s">
        <v>38</v>
      </c>
      <c r="I1" s="88" t="s">
        <v>806</v>
      </c>
      <c r="J1" s="88" t="s">
        <v>805</v>
      </c>
      <c r="K1" s="88" t="s">
        <v>807</v>
      </c>
      <c r="L1" s="88" t="s">
        <v>803</v>
      </c>
      <c r="M1" s="88" t="s">
        <v>804</v>
      </c>
      <c r="N1" s="88" t="s">
        <v>808</v>
      </c>
    </row>
    <row r="2" spans="1:17">
      <c r="A2" s="120"/>
      <c r="B2" s="86" t="s">
        <v>810</v>
      </c>
      <c r="C2" s="86" t="s">
        <v>811</v>
      </c>
      <c r="D2" s="87" t="s">
        <v>812</v>
      </c>
      <c r="E2" s="86" t="s">
        <v>813</v>
      </c>
      <c r="F2" s="86" t="s">
        <v>817</v>
      </c>
      <c r="G2" s="86" t="s">
        <v>814</v>
      </c>
      <c r="H2" s="120"/>
      <c r="I2" s="86" t="s">
        <v>815</v>
      </c>
      <c r="J2" s="86" t="s">
        <v>816</v>
      </c>
      <c r="K2" s="86" t="s">
        <v>818</v>
      </c>
      <c r="L2" s="86" t="s">
        <v>819</v>
      </c>
      <c r="M2" s="86" t="s">
        <v>820</v>
      </c>
      <c r="N2" s="86" t="s">
        <v>821</v>
      </c>
    </row>
    <row r="3" spans="1:17">
      <c r="A3" s="90">
        <v>2011</v>
      </c>
      <c r="B3" s="89">
        <v>736519195216.99976</v>
      </c>
      <c r="C3" s="89">
        <v>757418637055.99951</v>
      </c>
      <c r="D3" s="89">
        <v>108276042343.97017</v>
      </c>
      <c r="E3" s="89">
        <v>-16696962542.319967</v>
      </c>
      <c r="F3" s="89">
        <v>91579079801.650009</v>
      </c>
      <c r="G3" s="89">
        <v>706957178165.71899</v>
      </c>
      <c r="H3" s="90">
        <v>2011</v>
      </c>
      <c r="I3" s="89">
        <v>48418195555.620201</v>
      </c>
      <c r="J3" s="89">
        <v>656969119944.05713</v>
      </c>
      <c r="K3" s="89">
        <v>705387315499.67761</v>
      </c>
      <c r="L3" s="89">
        <f>F3-I3</f>
        <v>43160884246.029808</v>
      </c>
      <c r="M3" s="89">
        <f>G3-J3</f>
        <v>49988058221.661865</v>
      </c>
      <c r="N3" s="89">
        <f>L3+M3</f>
        <v>93148942467.691681</v>
      </c>
      <c r="O3" s="35">
        <f>K3/C3*100</f>
        <v>93.13044081426861</v>
      </c>
      <c r="P3" s="35">
        <f>K3/(F3+G3)*100</f>
        <v>88.335039074519045</v>
      </c>
      <c r="Q3" s="35">
        <f>I3/F3*100</f>
        <v>52.870366966438809</v>
      </c>
    </row>
    <row r="4" spans="1:17">
      <c r="A4" s="90">
        <v>2012</v>
      </c>
      <c r="B4" s="89">
        <v>803681032747.99902</v>
      </c>
      <c r="C4" s="89">
        <v>824731063700.07959</v>
      </c>
      <c r="D4" s="89">
        <v>93148942467.68988</v>
      </c>
      <c r="E4" s="89">
        <v>-24080430977.990025</v>
      </c>
      <c r="F4" s="89">
        <v>69068511489.699875</v>
      </c>
      <c r="G4" s="89">
        <v>749337266930.36902</v>
      </c>
      <c r="H4" s="90">
        <v>2012</v>
      </c>
      <c r="I4" s="89">
        <v>37059464001.9002</v>
      </c>
      <c r="J4" s="89">
        <v>707316900644.51855</v>
      </c>
      <c r="K4" s="89">
        <v>744376364646.41846</v>
      </c>
      <c r="L4" s="89">
        <f t="shared" ref="L4:L10" si="0">F4-I4</f>
        <v>32009047487.799675</v>
      </c>
      <c r="M4" s="89">
        <f t="shared" ref="M4:M10" si="1">G4-J4</f>
        <v>42020366285.850464</v>
      </c>
      <c r="N4" s="89">
        <f t="shared" ref="N4:N10" si="2">L4+M4</f>
        <v>74029413773.650146</v>
      </c>
      <c r="O4" s="35">
        <f t="shared" ref="O4:O10" si="3">K4/C4*100</f>
        <v>90.256860376622996</v>
      </c>
      <c r="P4" s="35">
        <f t="shared" ref="P4:P10" si="4">K4/(F4+G4)*100</f>
        <v>90.954436573436212</v>
      </c>
      <c r="Q4" s="35">
        <f t="shared" ref="Q4:Q10" si="5">I4/F4*100</f>
        <v>53.656091904379387</v>
      </c>
    </row>
    <row r="5" spans="1:17">
      <c r="A5" s="90">
        <v>2013</v>
      </c>
      <c r="B5" s="89">
        <v>799534732525.63989</v>
      </c>
      <c r="C5" s="89">
        <v>818804782805.80005</v>
      </c>
      <c r="D5" s="89">
        <v>76316402249.120102</v>
      </c>
      <c r="E5" s="89">
        <v>-13382109140.63002</v>
      </c>
      <c r="F5" s="89">
        <v>62934293108.489967</v>
      </c>
      <c r="G5" s="89">
        <v>752982586127.96143</v>
      </c>
      <c r="H5" s="90">
        <v>2013</v>
      </c>
      <c r="I5" s="89">
        <v>37231135186.65004</v>
      </c>
      <c r="J5" s="89">
        <v>694469402725.14795</v>
      </c>
      <c r="K5" s="89">
        <v>731700537911.79541</v>
      </c>
      <c r="L5" s="89">
        <f t="shared" si="0"/>
        <v>25703157921.839928</v>
      </c>
      <c r="M5" s="89">
        <f t="shared" si="1"/>
        <v>58513183402.813477</v>
      </c>
      <c r="N5" s="89">
        <f t="shared" si="2"/>
        <v>84216341324.653412</v>
      </c>
      <c r="O5" s="35">
        <f t="shared" si="3"/>
        <v>89.362025390774548</v>
      </c>
      <c r="P5" s="35">
        <f t="shared" si="4"/>
        <v>89.678318531237267</v>
      </c>
      <c r="Q5" s="35">
        <f t="shared" si="5"/>
        <v>59.158740565288845</v>
      </c>
    </row>
    <row r="6" spans="1:17">
      <c r="A6" s="90">
        <v>2014</v>
      </c>
      <c r="B6" s="89">
        <v>847658343964.99854</v>
      </c>
      <c r="C6" s="89">
        <v>865594995073.99854</v>
      </c>
      <c r="D6" s="89">
        <v>84216341324.649872</v>
      </c>
      <c r="E6" s="89">
        <v>-10818046443.88002</v>
      </c>
      <c r="F6" s="89">
        <v>73398294880.769989</v>
      </c>
      <c r="G6" s="89">
        <v>810587402284.3208</v>
      </c>
      <c r="H6" s="90">
        <v>2014</v>
      </c>
      <c r="I6" s="89">
        <v>36736020487.459923</v>
      </c>
      <c r="J6" s="89">
        <v>733996140409.23145</v>
      </c>
      <c r="K6" s="89">
        <v>770732160896.68872</v>
      </c>
      <c r="L6" s="89">
        <f t="shared" si="0"/>
        <v>36662274393.310066</v>
      </c>
      <c r="M6" s="89">
        <f t="shared" si="1"/>
        <v>76591261875.089355</v>
      </c>
      <c r="N6" s="89">
        <f t="shared" si="2"/>
        <v>113253536268.39941</v>
      </c>
      <c r="O6" s="35">
        <f t="shared" si="3"/>
        <v>89.040736751348689</v>
      </c>
      <c r="P6" s="35">
        <f t="shared" si="4"/>
        <v>87.188306707721409</v>
      </c>
      <c r="Q6" s="35">
        <f t="shared" si="5"/>
        <v>50.050236925986937</v>
      </c>
    </row>
    <row r="7" spans="1:17">
      <c r="A7" s="90">
        <v>2015</v>
      </c>
      <c r="B7" s="7">
        <v>857770641325.99939</v>
      </c>
      <c r="C7" s="7">
        <v>893696324689.00061</v>
      </c>
      <c r="D7" s="7">
        <v>113253536268.40013</v>
      </c>
      <c r="E7" s="7">
        <v>-13949437365.120043</v>
      </c>
      <c r="F7" s="7">
        <v>99304098903.279709</v>
      </c>
      <c r="G7" s="7">
        <v>826630806826.39465</v>
      </c>
      <c r="H7" s="90">
        <v>2015</v>
      </c>
      <c r="I7" s="7">
        <v>52523359218.549919</v>
      </c>
      <c r="J7" s="7">
        <v>760380449208.63855</v>
      </c>
      <c r="K7" s="7">
        <v>812903808427.19043</v>
      </c>
      <c r="L7" s="89">
        <f t="shared" si="0"/>
        <v>46780739684.72979</v>
      </c>
      <c r="M7" s="89">
        <f t="shared" si="1"/>
        <v>66250357617.756104</v>
      </c>
      <c r="N7" s="89">
        <f t="shared" si="2"/>
        <v>113031097302.4859</v>
      </c>
      <c r="O7" s="35">
        <f t="shared" si="3"/>
        <v>90.959734975980197</v>
      </c>
      <c r="P7" s="35">
        <f t="shared" si="4"/>
        <v>87.792759879441988</v>
      </c>
      <c r="Q7" s="35">
        <f t="shared" si="5"/>
        <v>52.891431268820696</v>
      </c>
    </row>
    <row r="8" spans="1:17">
      <c r="A8" s="90">
        <v>2016</v>
      </c>
      <c r="B8" s="7">
        <v>829263626322.00012</v>
      </c>
      <c r="C8" s="7">
        <v>855730150032.00122</v>
      </c>
      <c r="D8" s="7">
        <v>113031097302.4903</v>
      </c>
      <c r="E8" s="7">
        <v>-4419096496.9000216</v>
      </c>
      <c r="F8" s="7">
        <v>108612000805.59019</v>
      </c>
      <c r="G8" s="7">
        <v>788423104940.28113</v>
      </c>
      <c r="H8" s="90">
        <v>2016</v>
      </c>
      <c r="I8" s="7">
        <v>40615942475.670036</v>
      </c>
      <c r="J8" s="7">
        <v>721995966916.7312</v>
      </c>
      <c r="K8" s="7">
        <v>762611909392.3988</v>
      </c>
      <c r="L8" s="89">
        <f t="shared" si="0"/>
        <v>67996058329.920158</v>
      </c>
      <c r="M8" s="89">
        <f t="shared" si="1"/>
        <v>66427138023.549927</v>
      </c>
      <c r="N8" s="89">
        <f t="shared" si="2"/>
        <v>134423196353.47009</v>
      </c>
      <c r="O8" s="35">
        <f t="shared" si="3"/>
        <v>89.118270445873605</v>
      </c>
      <c r="P8" s="35">
        <f t="shared" si="4"/>
        <v>85.014722891842496</v>
      </c>
      <c r="Q8" s="35">
        <f t="shared" si="5"/>
        <v>37.395446335962866</v>
      </c>
    </row>
    <row r="9" spans="1:17">
      <c r="A9" s="90">
        <v>2017</v>
      </c>
      <c r="B9" s="7">
        <v>882968268863</v>
      </c>
      <c r="C9" s="7">
        <v>904212283824.9989</v>
      </c>
      <c r="D9" s="7">
        <v>134423196353.47014</v>
      </c>
      <c r="E9" s="7">
        <v>-17590202009.059967</v>
      </c>
      <c r="F9" s="7">
        <v>116832994344.41013</v>
      </c>
      <c r="G9" s="7">
        <v>854142790005.53735</v>
      </c>
      <c r="H9" s="90">
        <v>2017</v>
      </c>
      <c r="I9" s="7">
        <v>49088605690.630196</v>
      </c>
      <c r="J9" s="7">
        <v>783981641396.43799</v>
      </c>
      <c r="K9" s="7">
        <v>833070247087.06873</v>
      </c>
      <c r="L9" s="89">
        <f t="shared" si="0"/>
        <v>67744388653.77993</v>
      </c>
      <c r="M9" s="89">
        <f t="shared" si="1"/>
        <v>70161148609.099365</v>
      </c>
      <c r="N9" s="89">
        <f t="shared" si="2"/>
        <v>137905537262.8793</v>
      </c>
      <c r="O9" s="35">
        <f t="shared" si="3"/>
        <v>92.132153255319082</v>
      </c>
      <c r="P9" s="35">
        <f t="shared" si="4"/>
        <v>85.797221775700166</v>
      </c>
      <c r="Q9" s="35">
        <f t="shared" si="5"/>
        <v>42.016046893331072</v>
      </c>
    </row>
    <row r="10" spans="1:17">
      <c r="A10" s="90">
        <v>2018</v>
      </c>
      <c r="B10" s="7">
        <v>854292452015.00085</v>
      </c>
      <c r="C10" s="7">
        <v>873531363625.22913</v>
      </c>
      <c r="D10" s="7">
        <v>137905537262.88022</v>
      </c>
      <c r="E10" s="7">
        <v>-17533059395.719982</v>
      </c>
      <c r="F10" s="7">
        <v>120372477867.15999</v>
      </c>
      <c r="G10" s="7">
        <v>816701526202.57019</v>
      </c>
      <c r="H10" s="90">
        <v>2018</v>
      </c>
      <c r="I10" s="7">
        <v>48309239369.719986</v>
      </c>
      <c r="J10" s="7">
        <v>748400280849.03357</v>
      </c>
      <c r="K10" s="7">
        <v>796709520218.75049</v>
      </c>
      <c r="L10" s="89">
        <f t="shared" si="0"/>
        <v>72063238497.440002</v>
      </c>
      <c r="M10" s="89">
        <f t="shared" si="1"/>
        <v>68301245353.536621</v>
      </c>
      <c r="N10" s="89">
        <f t="shared" si="2"/>
        <v>140364483850.97662</v>
      </c>
      <c r="O10" s="35">
        <f t="shared" si="3"/>
        <v>91.20559986676821</v>
      </c>
      <c r="P10" s="35">
        <f t="shared" si="4"/>
        <v>85.020981988468989</v>
      </c>
      <c r="Q10" s="35">
        <f t="shared" si="5"/>
        <v>40.133126961989461</v>
      </c>
    </row>
    <row r="11" spans="1:17">
      <c r="C11" s="7">
        <f>C10-K10</f>
        <v>76821843406.478638</v>
      </c>
    </row>
  </sheetData>
  <mergeCells count="2">
    <mergeCell ref="A1:A2"/>
    <mergeCell ref="H1:H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Q10"/>
  <sheetViews>
    <sheetView topLeftCell="D1" workbookViewId="0">
      <selection activeCell="N10" sqref="N10"/>
    </sheetView>
  </sheetViews>
  <sheetFormatPr defaultRowHeight="15"/>
  <cols>
    <col min="2" max="4" width="15.28515625" bestFit="1" customWidth="1"/>
    <col min="5" max="5" width="16" bestFit="1" customWidth="1"/>
    <col min="6" max="7" width="15.28515625" bestFit="1" customWidth="1"/>
    <col min="9" max="9" width="14.28515625" bestFit="1" customWidth="1"/>
    <col min="10" max="10" width="15.28515625" bestFit="1" customWidth="1"/>
    <col min="11" max="13" width="15.28515625" customWidth="1"/>
    <col min="14" max="14" width="15.28515625" bestFit="1" customWidth="1"/>
  </cols>
  <sheetData>
    <row r="1" spans="1:17" ht="35.25" customHeight="1">
      <c r="A1" s="120" t="s">
        <v>38</v>
      </c>
      <c r="B1" s="88" t="s">
        <v>799</v>
      </c>
      <c r="C1" s="88" t="s">
        <v>800</v>
      </c>
      <c r="D1" s="88" t="s">
        <v>801</v>
      </c>
      <c r="E1" s="88" t="s">
        <v>893</v>
      </c>
      <c r="F1" s="88" t="s">
        <v>61</v>
      </c>
      <c r="G1" s="88" t="s">
        <v>894</v>
      </c>
      <c r="H1" s="120" t="s">
        <v>38</v>
      </c>
      <c r="I1" s="88" t="s">
        <v>895</v>
      </c>
      <c r="J1" s="88" t="s">
        <v>896</v>
      </c>
      <c r="K1" s="88" t="s">
        <v>897</v>
      </c>
      <c r="L1" s="88" t="s">
        <v>898</v>
      </c>
      <c r="M1" s="88" t="s">
        <v>899</v>
      </c>
      <c r="N1" s="88" t="s">
        <v>808</v>
      </c>
    </row>
    <row r="2" spans="1:17">
      <c r="A2" s="120"/>
      <c r="B2" s="86" t="s">
        <v>810</v>
      </c>
      <c r="C2" s="86" t="s">
        <v>811</v>
      </c>
      <c r="D2" s="87" t="s">
        <v>812</v>
      </c>
      <c r="E2" s="86" t="s">
        <v>813</v>
      </c>
      <c r="F2" s="86" t="s">
        <v>817</v>
      </c>
      <c r="G2" s="86" t="s">
        <v>814</v>
      </c>
      <c r="H2" s="120"/>
      <c r="I2" s="86" t="s">
        <v>815</v>
      </c>
      <c r="J2" s="86" t="s">
        <v>816</v>
      </c>
      <c r="K2" s="86" t="s">
        <v>818</v>
      </c>
      <c r="L2" s="86" t="s">
        <v>819</v>
      </c>
      <c r="M2" s="86" t="s">
        <v>820</v>
      </c>
      <c r="N2" s="86" t="s">
        <v>821</v>
      </c>
    </row>
    <row r="3" spans="1:17">
      <c r="A3" s="25">
        <v>2011</v>
      </c>
      <c r="B3" s="7">
        <v>736461458626</v>
      </c>
      <c r="C3" s="7">
        <v>757384466379</v>
      </c>
      <c r="D3" s="7">
        <v>229789633112.96991</v>
      </c>
      <c r="E3" s="7">
        <v>-83667692721.190033</v>
      </c>
      <c r="F3" s="7">
        <v>146121940391.77994</v>
      </c>
      <c r="G3" s="7">
        <v>750164528321.82983</v>
      </c>
      <c r="H3" s="25">
        <v>2011</v>
      </c>
      <c r="I3" s="7">
        <v>19416256604.859974</v>
      </c>
      <c r="J3" s="7">
        <v>661663351097.29993</v>
      </c>
      <c r="K3" s="7">
        <f>I3+J3</f>
        <v>681079607702.15991</v>
      </c>
      <c r="L3" s="7">
        <v>126705683786.91995</v>
      </c>
      <c r="M3" s="7">
        <v>88501177224.530045</v>
      </c>
      <c r="N3" s="7">
        <v>215206861011.45001</v>
      </c>
      <c r="O3" s="35">
        <f>K3/C3*100</f>
        <v>89.925214727251003</v>
      </c>
      <c r="P3" s="35">
        <f>K3/(F3+G3)*100</f>
        <v>75.989053888058322</v>
      </c>
      <c r="Q3" s="35">
        <f>I3/F3*100</f>
        <v>13.287707891642691</v>
      </c>
    </row>
    <row r="4" spans="1:17">
      <c r="A4" s="25">
        <v>2012</v>
      </c>
      <c r="B4" s="7">
        <v>803458130074</v>
      </c>
      <c r="C4" s="7">
        <v>826089614137.08008</v>
      </c>
      <c r="D4" s="7">
        <v>215206861011.44998</v>
      </c>
      <c r="E4" s="7">
        <v>-46042072169.420021</v>
      </c>
      <c r="F4" s="7">
        <v>169164788842.02985</v>
      </c>
      <c r="G4" s="7">
        <v>785574708385.18994</v>
      </c>
      <c r="H4" s="25">
        <v>2012</v>
      </c>
      <c r="I4" s="7">
        <v>23609655345.630035</v>
      </c>
      <c r="J4" s="7">
        <v>687852212349.83044</v>
      </c>
      <c r="K4" s="7">
        <f t="shared" ref="K4:K10" si="0">I4+J4</f>
        <v>711461867695.46045</v>
      </c>
      <c r="L4" s="7">
        <v>145555133496.40002</v>
      </c>
      <c r="M4" s="7">
        <v>97722496035.360001</v>
      </c>
      <c r="N4" s="7">
        <v>243277629531.75986</v>
      </c>
      <c r="O4" s="35">
        <f t="shared" ref="O4:O10" si="1">K4/C4*100</f>
        <v>86.124054281767243</v>
      </c>
      <c r="P4" s="35">
        <f t="shared" ref="P4:P10" si="2">K4/(F4+G4)*100</f>
        <v>74.518952003316855</v>
      </c>
      <c r="Q4" s="35">
        <f t="shared" ref="Q4:Q10" si="3">I4/F4*100</f>
        <v>13.956601434165652</v>
      </c>
    </row>
    <row r="5" spans="1:17">
      <c r="A5" s="25">
        <v>2013</v>
      </c>
      <c r="B5" s="7">
        <v>798487053736.63989</v>
      </c>
      <c r="C5" s="7">
        <v>817876475491.80005</v>
      </c>
      <c r="D5" s="7">
        <v>244119245946.23984</v>
      </c>
      <c r="E5" s="7">
        <v>-53322346703.989998</v>
      </c>
      <c r="F5" s="7">
        <v>190796899242.24991</v>
      </c>
      <c r="G5" s="7">
        <v>818838846049.7605</v>
      </c>
      <c r="H5" s="25">
        <v>2013</v>
      </c>
      <c r="I5" s="7">
        <v>25148144684.280029</v>
      </c>
      <c r="J5" s="7">
        <v>723363878627.98962</v>
      </c>
      <c r="K5" s="7">
        <f t="shared" si="0"/>
        <v>748512023312.26965</v>
      </c>
      <c r="L5" s="7">
        <v>165648754557.97018</v>
      </c>
      <c r="M5" s="7">
        <v>95474967421.769958</v>
      </c>
      <c r="N5" s="7">
        <v>261123721979.74002</v>
      </c>
      <c r="O5" s="35">
        <f t="shared" si="1"/>
        <v>91.518957414954301</v>
      </c>
      <c r="P5" s="35">
        <f t="shared" si="2"/>
        <v>74.136838637362473</v>
      </c>
      <c r="Q5" s="35">
        <f t="shared" si="3"/>
        <v>13.180583533671623</v>
      </c>
    </row>
    <row r="6" spans="1:17">
      <c r="A6" s="25">
        <v>2014</v>
      </c>
      <c r="B6" s="7">
        <v>848628040669</v>
      </c>
      <c r="C6" s="7">
        <v>866760239574</v>
      </c>
      <c r="D6" s="7">
        <v>261123721979.74005</v>
      </c>
      <c r="E6" s="7">
        <v>-117877988844.06992</v>
      </c>
      <c r="F6" s="7">
        <v>143245733135.6701</v>
      </c>
      <c r="G6" s="7">
        <v>840159623576.43066</v>
      </c>
      <c r="H6" s="25">
        <v>2014</v>
      </c>
      <c r="I6" s="7">
        <v>30683927534.470005</v>
      </c>
      <c r="J6" s="7">
        <v>743595004502.37</v>
      </c>
      <c r="K6" s="7">
        <f t="shared" si="0"/>
        <v>774278932036.83997</v>
      </c>
      <c r="L6" s="7">
        <v>112561805601.2</v>
      </c>
      <c r="M6" s="7">
        <v>96564619074.059937</v>
      </c>
      <c r="N6" s="7">
        <v>209126424675.26025</v>
      </c>
      <c r="O6" s="35">
        <f t="shared" si="1"/>
        <v>89.330231900967988</v>
      </c>
      <c r="P6" s="35">
        <f t="shared" si="2"/>
        <v>78.734463540604423</v>
      </c>
      <c r="Q6" s="35">
        <f t="shared" si="3"/>
        <v>21.420482734664645</v>
      </c>
    </row>
    <row r="7" spans="1:17">
      <c r="A7" s="25">
        <v>2015</v>
      </c>
      <c r="B7" s="7">
        <v>863808831628</v>
      </c>
      <c r="C7" s="7">
        <v>874724482614</v>
      </c>
      <c r="D7" s="7">
        <v>209126424675.26025</v>
      </c>
      <c r="E7" s="7">
        <v>-58445861187.050003</v>
      </c>
      <c r="F7" s="7">
        <v>150680563488.20987</v>
      </c>
      <c r="G7" s="7">
        <v>829108055833.09961</v>
      </c>
      <c r="H7" s="25">
        <v>2015</v>
      </c>
      <c r="I7" s="7">
        <v>37773252671.720085</v>
      </c>
      <c r="J7" s="7">
        <v>733755824097.21082</v>
      </c>
      <c r="K7" s="7">
        <f t="shared" si="0"/>
        <v>771529076768.93091</v>
      </c>
      <c r="L7" s="7">
        <v>112907310816.49004</v>
      </c>
      <c r="M7" s="7">
        <v>95352231735.890015</v>
      </c>
      <c r="N7" s="7">
        <v>208259542552.3801</v>
      </c>
      <c r="O7" s="35">
        <f t="shared" si="1"/>
        <v>88.202524578175385</v>
      </c>
      <c r="P7" s="35">
        <f t="shared" si="2"/>
        <v>78.744441561626004</v>
      </c>
      <c r="Q7" s="35">
        <f t="shared" si="3"/>
        <v>25.068430723432812</v>
      </c>
    </row>
    <row r="8" spans="1:17">
      <c r="A8" s="25">
        <v>2016</v>
      </c>
      <c r="B8" s="7">
        <v>829701648707.43994</v>
      </c>
      <c r="C8" s="7">
        <v>845294474485.43994</v>
      </c>
      <c r="D8" s="7">
        <v>208259542552.3801</v>
      </c>
      <c r="E8" s="7">
        <v>-55162184408.329994</v>
      </c>
      <c r="F8" s="7">
        <v>153097358144.05002</v>
      </c>
      <c r="G8" s="7">
        <v>845933216307.90027</v>
      </c>
      <c r="H8" s="25">
        <v>2016</v>
      </c>
      <c r="I8" s="7">
        <v>31493494840.290035</v>
      </c>
      <c r="J8" s="7">
        <v>755299054876.87122</v>
      </c>
      <c r="K8" s="7">
        <f t="shared" si="0"/>
        <v>786792549717.16125</v>
      </c>
      <c r="L8" s="7">
        <v>121603863303.75998</v>
      </c>
      <c r="M8" s="7">
        <v>90634161431.029984</v>
      </c>
      <c r="N8" s="7">
        <v>212238024734.79016</v>
      </c>
      <c r="O8" s="35">
        <f t="shared" si="1"/>
        <v>93.079107159207354</v>
      </c>
      <c r="P8" s="35">
        <f t="shared" si="2"/>
        <v>78.755602664991613</v>
      </c>
      <c r="Q8" s="35">
        <f t="shared" si="3"/>
        <v>20.570893725453875</v>
      </c>
    </row>
    <row r="9" spans="1:17">
      <c r="A9" s="25">
        <v>2017</v>
      </c>
      <c r="B9" s="7">
        <v>892227797513.30005</v>
      </c>
      <c r="C9" s="7">
        <v>910808531057.75</v>
      </c>
      <c r="D9" s="7">
        <v>212238024734.79019</v>
      </c>
      <c r="E9" s="7">
        <v>-62208735822.510017</v>
      </c>
      <c r="F9" s="7">
        <v>150029288912.28</v>
      </c>
      <c r="G9" s="7">
        <v>864583888059.13025</v>
      </c>
      <c r="H9" s="25">
        <v>2017</v>
      </c>
      <c r="I9" s="7">
        <v>34216248455.660027</v>
      </c>
      <c r="J9" s="7">
        <v>776321155024.69043</v>
      </c>
      <c r="K9" s="7">
        <f t="shared" si="0"/>
        <v>810537403480.35046</v>
      </c>
      <c r="L9" s="7">
        <v>115813040456.61996</v>
      </c>
      <c r="M9" s="7">
        <v>88262733034.440094</v>
      </c>
      <c r="N9" s="7">
        <v>204075773491.06</v>
      </c>
      <c r="O9" s="35">
        <f t="shared" si="1"/>
        <v>88.990976241630975</v>
      </c>
      <c r="P9" s="35">
        <f t="shared" si="2"/>
        <v>79.886347021411666</v>
      </c>
      <c r="Q9" s="35">
        <f t="shared" si="3"/>
        <v>22.80637914351896</v>
      </c>
    </row>
    <row r="10" spans="1:17">
      <c r="A10" s="25">
        <v>2018</v>
      </c>
      <c r="B10" s="7">
        <v>858391644908.34998</v>
      </c>
      <c r="C10" s="7">
        <v>875090081979.34998</v>
      </c>
      <c r="D10" s="7">
        <v>204075773491.06</v>
      </c>
      <c r="E10" s="7">
        <v>-46036884071.360008</v>
      </c>
      <c r="F10" s="7">
        <v>158038889419.69995</v>
      </c>
      <c r="G10" s="7">
        <v>840677153824.1405</v>
      </c>
      <c r="H10" s="25">
        <v>2018</v>
      </c>
      <c r="I10" s="7">
        <v>42198955871.699982</v>
      </c>
      <c r="J10" s="7">
        <v>752577369059.85962</v>
      </c>
      <c r="K10" s="7">
        <f t="shared" si="0"/>
        <v>794776324931.55957</v>
      </c>
      <c r="L10" s="7">
        <v>115839933547.99989</v>
      </c>
      <c r="M10" s="7">
        <v>88099784764.279938</v>
      </c>
      <c r="N10" s="7">
        <v>203939718312.28018</v>
      </c>
      <c r="O10" s="35">
        <f t="shared" si="1"/>
        <v>90.82222976791941</v>
      </c>
      <c r="P10" s="35">
        <f t="shared" si="2"/>
        <v>79.579809527252365</v>
      </c>
      <c r="Q10" s="35">
        <f t="shared" si="3"/>
        <v>26.701627698504804</v>
      </c>
    </row>
  </sheetData>
  <mergeCells count="2">
    <mergeCell ref="A1:A2"/>
    <mergeCell ref="H1:H2"/>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J23"/>
  <sheetViews>
    <sheetView workbookViewId="0">
      <selection activeCell="C13" sqref="C13:C20"/>
    </sheetView>
  </sheetViews>
  <sheetFormatPr defaultRowHeight="15"/>
  <cols>
    <col min="2" max="8" width="17.28515625" customWidth="1"/>
    <col min="10" max="10" width="11.5703125" customWidth="1"/>
  </cols>
  <sheetData>
    <row r="1" spans="1:10" ht="45">
      <c r="A1" s="26" t="s">
        <v>33</v>
      </c>
      <c r="B1" s="16" t="s">
        <v>30</v>
      </c>
      <c r="C1" s="16" t="s">
        <v>28</v>
      </c>
      <c r="D1" s="16" t="s">
        <v>37</v>
      </c>
      <c r="E1" s="16" t="s">
        <v>34</v>
      </c>
      <c r="F1" s="16" t="s">
        <v>35</v>
      </c>
      <c r="G1" s="16" t="s">
        <v>36</v>
      </c>
      <c r="H1" s="16" t="s">
        <v>29</v>
      </c>
      <c r="J1" s="23" t="s">
        <v>32</v>
      </c>
    </row>
    <row r="2" spans="1:10">
      <c r="A2" s="28">
        <v>2000</v>
      </c>
      <c r="B2" s="27">
        <v>107974000000</v>
      </c>
      <c r="C2" s="27">
        <v>-16770000000</v>
      </c>
      <c r="D2" s="27">
        <f t="shared" ref="D2:D9" si="0">B2+C2</f>
        <v>91204000000</v>
      </c>
      <c r="E2" s="27">
        <v>12963000000</v>
      </c>
      <c r="F2" s="27">
        <f t="shared" ref="F2:F13" si="1">D2-E2</f>
        <v>78241000000</v>
      </c>
      <c r="G2" s="27">
        <v>34622000000</v>
      </c>
      <c r="H2" s="27">
        <f t="shared" ref="H2:H13" si="2">F2+G2</f>
        <v>112863000000</v>
      </c>
      <c r="J2" s="24">
        <f t="shared" ref="J2:J12" si="3">E2/D2*100</f>
        <v>14.213192403841937</v>
      </c>
    </row>
    <row r="3" spans="1:10">
      <c r="A3" s="28">
        <v>2001</v>
      </c>
      <c r="B3" s="27">
        <f t="shared" ref="B3:B12" si="4">H2</f>
        <v>112863000000</v>
      </c>
      <c r="C3" s="27">
        <v>-19286000000</v>
      </c>
      <c r="D3" s="27">
        <f t="shared" si="0"/>
        <v>93577000000</v>
      </c>
      <c r="E3" s="27">
        <v>15932000000</v>
      </c>
      <c r="F3" s="27">
        <f t="shared" si="1"/>
        <v>77645000000</v>
      </c>
      <c r="G3" s="27">
        <v>49078000000</v>
      </c>
      <c r="H3" s="27">
        <f t="shared" si="2"/>
        <v>126723000000</v>
      </c>
      <c r="J3" s="24">
        <f t="shared" si="3"/>
        <v>17.025551150389521</v>
      </c>
    </row>
    <row r="4" spans="1:10">
      <c r="A4" s="28">
        <v>2002</v>
      </c>
      <c r="B4" s="27">
        <f t="shared" si="4"/>
        <v>126723000000</v>
      </c>
      <c r="C4" s="27">
        <v>-34233000000</v>
      </c>
      <c r="D4" s="27">
        <f t="shared" si="0"/>
        <v>92490000000</v>
      </c>
      <c r="E4" s="27">
        <v>9932000000</v>
      </c>
      <c r="F4" s="27">
        <f t="shared" si="1"/>
        <v>82558000000</v>
      </c>
      <c r="G4" s="27">
        <v>34859000000</v>
      </c>
      <c r="H4" s="27">
        <f t="shared" si="2"/>
        <v>117417000000</v>
      </c>
      <c r="J4" s="24">
        <f t="shared" si="3"/>
        <v>10.738458211698562</v>
      </c>
    </row>
    <row r="5" spans="1:10">
      <c r="A5" s="28">
        <v>2003</v>
      </c>
      <c r="B5" s="27">
        <f t="shared" si="4"/>
        <v>117417000000</v>
      </c>
      <c r="C5" s="27">
        <v>-4344000000</v>
      </c>
      <c r="D5" s="27">
        <f t="shared" si="0"/>
        <v>113073000000</v>
      </c>
      <c r="E5" s="27">
        <v>16063000000</v>
      </c>
      <c r="F5" s="27">
        <f t="shared" si="1"/>
        <v>97010000000</v>
      </c>
      <c r="G5" s="27">
        <v>41541000000</v>
      </c>
      <c r="H5" s="27">
        <f t="shared" si="2"/>
        <v>138551000000</v>
      </c>
      <c r="J5" s="24">
        <f t="shared" si="3"/>
        <v>14.205867006270287</v>
      </c>
    </row>
    <row r="6" spans="1:10">
      <c r="A6" s="28">
        <v>2004</v>
      </c>
      <c r="B6" s="27">
        <f t="shared" si="4"/>
        <v>138551000000</v>
      </c>
      <c r="C6" s="27">
        <v>-40931000000</v>
      </c>
      <c r="D6" s="27">
        <f t="shared" si="0"/>
        <v>97620000000</v>
      </c>
      <c r="E6" s="27">
        <v>16100000000</v>
      </c>
      <c r="F6" s="27">
        <f t="shared" si="1"/>
        <v>81520000000</v>
      </c>
      <c r="G6" s="27">
        <v>35336000000</v>
      </c>
      <c r="H6" s="27">
        <f t="shared" si="2"/>
        <v>116856000000</v>
      </c>
      <c r="J6" s="24">
        <f t="shared" si="3"/>
        <v>16.492522024175376</v>
      </c>
    </row>
    <row r="7" spans="1:10">
      <c r="A7" s="28">
        <v>2005</v>
      </c>
      <c r="B7" s="27">
        <f t="shared" si="4"/>
        <v>116856000000</v>
      </c>
      <c r="C7" s="27">
        <v>6103000000</v>
      </c>
      <c r="D7" s="27">
        <f t="shared" si="0"/>
        <v>122959000000</v>
      </c>
      <c r="E7" s="27">
        <v>14296000000</v>
      </c>
      <c r="F7" s="27">
        <f t="shared" si="1"/>
        <v>108663000000</v>
      </c>
      <c r="G7" s="27">
        <v>42585000000</v>
      </c>
      <c r="H7" s="27">
        <f t="shared" si="2"/>
        <v>151248000000</v>
      </c>
      <c r="J7" s="24">
        <f t="shared" si="3"/>
        <v>11.626639774233688</v>
      </c>
    </row>
    <row r="8" spans="1:10">
      <c r="A8" s="28">
        <v>2006</v>
      </c>
      <c r="B8" s="27">
        <f t="shared" si="4"/>
        <v>151248000000</v>
      </c>
      <c r="C8" s="27">
        <v>-68553000000</v>
      </c>
      <c r="D8" s="27">
        <f t="shared" si="0"/>
        <v>82695000000</v>
      </c>
      <c r="E8" s="27">
        <v>12739000000</v>
      </c>
      <c r="F8" s="27">
        <f t="shared" si="1"/>
        <v>69956000000</v>
      </c>
      <c r="G8" s="27">
        <v>64493000000</v>
      </c>
      <c r="H8" s="27">
        <f t="shared" si="2"/>
        <v>134449000000</v>
      </c>
      <c r="J8" s="24">
        <f t="shared" si="3"/>
        <v>15.40480077392829</v>
      </c>
    </row>
    <row r="9" spans="1:10">
      <c r="A9" s="28">
        <v>2007</v>
      </c>
      <c r="B9" s="27">
        <f t="shared" si="4"/>
        <v>134449000000</v>
      </c>
      <c r="C9" s="27">
        <v>-39846000000</v>
      </c>
      <c r="D9" s="27">
        <f t="shared" si="0"/>
        <v>94603000000</v>
      </c>
      <c r="E9" s="27">
        <v>14563000000</v>
      </c>
      <c r="F9" s="27">
        <f t="shared" si="1"/>
        <v>80040000000</v>
      </c>
      <c r="G9" s="27">
        <v>63839000000</v>
      </c>
      <c r="H9" s="27">
        <f t="shared" si="2"/>
        <v>143879000000</v>
      </c>
      <c r="J9" s="24">
        <f t="shared" si="3"/>
        <v>15.393803579167681</v>
      </c>
    </row>
    <row r="10" spans="1:10">
      <c r="A10" s="28">
        <v>2008</v>
      </c>
      <c r="B10" s="27">
        <f t="shared" si="4"/>
        <v>143879000000</v>
      </c>
      <c r="C10" s="27">
        <v>-22410000000</v>
      </c>
      <c r="D10" s="27">
        <f>B10+C10</f>
        <v>121469000000</v>
      </c>
      <c r="E10" s="27">
        <v>17391000000</v>
      </c>
      <c r="F10" s="27">
        <f t="shared" si="1"/>
        <v>104078000000</v>
      </c>
      <c r="G10" s="27">
        <v>59774000000</v>
      </c>
      <c r="H10" s="27">
        <f t="shared" si="2"/>
        <v>163852000000</v>
      </c>
      <c r="J10" s="24">
        <f t="shared" si="3"/>
        <v>14.31723320353341</v>
      </c>
    </row>
    <row r="11" spans="1:10">
      <c r="A11" s="28">
        <v>2009</v>
      </c>
      <c r="B11" s="27">
        <f t="shared" si="4"/>
        <v>163852000000</v>
      </c>
      <c r="C11" s="27">
        <v>-20895000000</v>
      </c>
      <c r="D11" s="27">
        <f>B11+C11</f>
        <v>142957000000</v>
      </c>
      <c r="E11" s="27">
        <v>19745000000</v>
      </c>
      <c r="F11" s="27">
        <f t="shared" si="1"/>
        <v>123212000000</v>
      </c>
      <c r="G11" s="27">
        <v>71339000000</v>
      </c>
      <c r="H11" s="27">
        <f t="shared" si="2"/>
        <v>194551000000</v>
      </c>
      <c r="J11" s="24">
        <f t="shared" si="3"/>
        <v>13.811845519981533</v>
      </c>
    </row>
    <row r="12" spans="1:10">
      <c r="A12" s="28">
        <v>2010</v>
      </c>
      <c r="B12" s="27">
        <f t="shared" si="4"/>
        <v>194551000000</v>
      </c>
      <c r="C12" s="27">
        <v>-25945000000</v>
      </c>
      <c r="D12" s="27">
        <f>B12+C12</f>
        <v>168606000000</v>
      </c>
      <c r="E12" s="27">
        <v>17843000000</v>
      </c>
      <c r="F12" s="27">
        <f t="shared" si="1"/>
        <v>150763000000</v>
      </c>
      <c r="G12" s="27">
        <v>79027000000</v>
      </c>
      <c r="H12" s="27">
        <f t="shared" si="2"/>
        <v>229790000000</v>
      </c>
      <c r="J12" s="24">
        <f t="shared" si="3"/>
        <v>10.582660166304876</v>
      </c>
    </row>
    <row r="13" spans="1:10">
      <c r="A13" s="25">
        <v>2011</v>
      </c>
      <c r="B13" s="7">
        <v>229789633112.96991</v>
      </c>
      <c r="C13" s="7">
        <v>-83667692721.190033</v>
      </c>
      <c r="D13" s="7">
        <v>146121940391.77994</v>
      </c>
      <c r="E13" s="7">
        <v>19416256604.859974</v>
      </c>
      <c r="F13" s="7">
        <f t="shared" si="1"/>
        <v>126705683786.91997</v>
      </c>
      <c r="G13" s="7">
        <v>88501177224.529968</v>
      </c>
      <c r="H13" s="7">
        <f t="shared" si="2"/>
        <v>215206861011.44995</v>
      </c>
      <c r="J13" s="24">
        <f>E13/D13*100</f>
        <v>13.287707891642691</v>
      </c>
    </row>
    <row r="14" spans="1:10">
      <c r="A14" s="25">
        <v>2012</v>
      </c>
      <c r="B14" s="7">
        <v>215206861011.44998</v>
      </c>
      <c r="C14" s="7">
        <v>-46042072169.420021</v>
      </c>
      <c r="D14" s="7">
        <v>169164788842.02985</v>
      </c>
      <c r="E14" s="7">
        <v>23609655345.630035</v>
      </c>
      <c r="F14" s="7">
        <f t="shared" ref="F14:F19" si="5">D14-E14</f>
        <v>145555133496.39981</v>
      </c>
      <c r="G14" s="7">
        <v>97722496035.360001</v>
      </c>
      <c r="H14" s="7">
        <f t="shared" ref="H14:H19" si="6">F14+G14</f>
        <v>243277629531.75983</v>
      </c>
      <c r="J14" s="24">
        <f t="shared" ref="J14:J19" si="7">E14/D14*100</f>
        <v>13.956601434165652</v>
      </c>
    </row>
    <row r="15" spans="1:10">
      <c r="A15" s="25">
        <v>2013</v>
      </c>
      <c r="B15" s="7">
        <v>244119245946.23984</v>
      </c>
      <c r="C15" s="7">
        <v>-53322346703.989998</v>
      </c>
      <c r="D15" s="7">
        <v>190796899242.24991</v>
      </c>
      <c r="E15" s="7">
        <v>25148144684.280029</v>
      </c>
      <c r="F15" s="7">
        <f t="shared" si="5"/>
        <v>165648754557.96988</v>
      </c>
      <c r="G15" s="7">
        <v>95474967421.769943</v>
      </c>
      <c r="H15" s="7">
        <f t="shared" si="6"/>
        <v>261123721979.73981</v>
      </c>
      <c r="J15" s="24">
        <f t="shared" si="7"/>
        <v>13.180583533671623</v>
      </c>
    </row>
    <row r="16" spans="1:10">
      <c r="A16" s="25">
        <v>2014</v>
      </c>
      <c r="B16" s="7">
        <v>261123721979.74005</v>
      </c>
      <c r="C16" s="7">
        <v>-117877988844.06992</v>
      </c>
      <c r="D16" s="7">
        <v>143245733135.6701</v>
      </c>
      <c r="E16" s="7">
        <v>30683927534.470005</v>
      </c>
      <c r="F16" s="7">
        <f t="shared" si="5"/>
        <v>112561805601.2001</v>
      </c>
      <c r="G16" s="7">
        <v>96564619074.059952</v>
      </c>
      <c r="H16" s="7">
        <f t="shared" si="6"/>
        <v>209126424675.26007</v>
      </c>
      <c r="J16" s="24">
        <f t="shared" si="7"/>
        <v>21.420482734664645</v>
      </c>
    </row>
    <row r="17" spans="1:10">
      <c r="A17" s="25">
        <v>2015</v>
      </c>
      <c r="B17" s="7">
        <v>209126424675.26025</v>
      </c>
      <c r="C17" s="7">
        <v>-58445861187.050003</v>
      </c>
      <c r="D17" s="7">
        <v>150680563488.20987</v>
      </c>
      <c r="E17" s="7">
        <v>37773252671.720085</v>
      </c>
      <c r="F17" s="7">
        <f t="shared" si="5"/>
        <v>112907310816.48978</v>
      </c>
      <c r="G17" s="7">
        <v>95352231735.889923</v>
      </c>
      <c r="H17" s="7">
        <f t="shared" si="6"/>
        <v>208259542552.3797</v>
      </c>
      <c r="J17" s="24">
        <f t="shared" si="7"/>
        <v>25.068430723432812</v>
      </c>
    </row>
    <row r="18" spans="1:10">
      <c r="A18" s="25">
        <v>2016</v>
      </c>
      <c r="B18" s="7">
        <v>208259542552.3801</v>
      </c>
      <c r="C18" s="7">
        <v>-55162184408.329994</v>
      </c>
      <c r="D18" s="7">
        <v>153097358144.05002</v>
      </c>
      <c r="E18" s="7">
        <v>31493494840.290035</v>
      </c>
      <c r="F18" s="7">
        <f t="shared" si="5"/>
        <v>121603863303.75998</v>
      </c>
      <c r="G18" s="7">
        <v>90634161431.03009</v>
      </c>
      <c r="H18" s="7">
        <f t="shared" si="6"/>
        <v>212238024734.79007</v>
      </c>
      <c r="J18" s="24">
        <f t="shared" si="7"/>
        <v>20.570893725453875</v>
      </c>
    </row>
    <row r="19" spans="1:10">
      <c r="A19" s="96">
        <v>2017</v>
      </c>
      <c r="B19" s="97">
        <v>212238024734.79019</v>
      </c>
      <c r="C19" s="97">
        <v>-62208735822.510017</v>
      </c>
      <c r="D19" s="97">
        <v>150029288912.28</v>
      </c>
      <c r="E19" s="97">
        <v>34216248455.660027</v>
      </c>
      <c r="F19" s="97">
        <f t="shared" si="5"/>
        <v>115813040456.61996</v>
      </c>
      <c r="G19" s="97">
        <v>88262733034.439972</v>
      </c>
      <c r="H19" s="97">
        <f t="shared" si="6"/>
        <v>204075773491.05994</v>
      </c>
      <c r="J19" s="24">
        <f t="shared" si="7"/>
        <v>22.80637914351896</v>
      </c>
    </row>
    <row r="20" spans="1:10">
      <c r="A20" s="25">
        <v>2018</v>
      </c>
      <c r="B20" s="17">
        <v>204075773491.06</v>
      </c>
      <c r="C20" s="17">
        <v>-46036884071.360008</v>
      </c>
      <c r="D20" s="17">
        <v>158038889419.69995</v>
      </c>
      <c r="E20" s="17">
        <v>42198955871.699982</v>
      </c>
      <c r="F20" s="17">
        <f>D20-E20</f>
        <v>115839933547.99997</v>
      </c>
      <c r="G20" s="17">
        <v>88099784764.279938</v>
      </c>
      <c r="H20" s="17">
        <f>F20+G20</f>
        <v>203939718312.27991</v>
      </c>
      <c r="J20" s="24">
        <f>E20/D20*100</f>
        <v>26.701627698504804</v>
      </c>
    </row>
    <row r="22" spans="1:10">
      <c r="B22" s="97"/>
      <c r="C22" s="97"/>
      <c r="D22" s="97"/>
      <c r="E22" s="97"/>
      <c r="F22" s="97"/>
      <c r="G22" s="97"/>
      <c r="H22" s="97"/>
    </row>
    <row r="23" spans="1:10">
      <c r="B23" s="98"/>
      <c r="C23" s="98"/>
      <c r="D23" s="98"/>
      <c r="E23" s="98"/>
      <c r="F23" s="98"/>
      <c r="G23" s="97"/>
      <c r="H23" s="97"/>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J22"/>
  <sheetViews>
    <sheetView showGridLines="0" workbookViewId="0">
      <selection activeCell="C28" sqref="C28"/>
    </sheetView>
  </sheetViews>
  <sheetFormatPr defaultRowHeight="15"/>
  <cols>
    <col min="1" max="1" width="66.5703125" bestFit="1" customWidth="1"/>
    <col min="2" max="4" width="16.140625" bestFit="1" customWidth="1"/>
    <col min="5" max="5" width="17.42578125" bestFit="1" customWidth="1"/>
    <col min="6" max="9" width="16.140625" bestFit="1" customWidth="1"/>
  </cols>
  <sheetData>
    <row r="1" spans="1:10" ht="18" customHeight="1">
      <c r="A1" s="15"/>
      <c r="B1" s="41">
        <v>2011</v>
      </c>
      <c r="C1" s="41">
        <v>2012</v>
      </c>
      <c r="D1" s="41">
        <v>2013</v>
      </c>
      <c r="E1" s="41">
        <v>2014</v>
      </c>
      <c r="F1" s="41">
        <v>2015</v>
      </c>
      <c r="G1" s="41">
        <v>2016</v>
      </c>
      <c r="H1" s="41">
        <v>2017</v>
      </c>
      <c r="I1" s="41">
        <v>2018</v>
      </c>
    </row>
    <row r="2" spans="1:10" ht="18" customHeight="1">
      <c r="A2" s="33" t="s">
        <v>6</v>
      </c>
      <c r="B2" s="37">
        <v>-24867083954.77002</v>
      </c>
      <c r="C2" s="37">
        <v>-24173078867.98</v>
      </c>
      <c r="D2" s="37">
        <v>-27433414871.700008</v>
      </c>
      <c r="E2" s="37">
        <v>-60162238636.820007</v>
      </c>
      <c r="F2" s="37">
        <v>-31679069197.580013</v>
      </c>
      <c r="G2" s="37">
        <v>-28625709694.780006</v>
      </c>
      <c r="H2" s="37">
        <v>-33905778024.799995</v>
      </c>
      <c r="I2" s="37">
        <v>-22580085296.280014</v>
      </c>
      <c r="J2" s="36">
        <f t="shared" ref="J2:J22" si="0">I2/I$22*100</f>
        <v>49.047814055528796</v>
      </c>
    </row>
    <row r="3" spans="1:10" ht="18" customHeight="1">
      <c r="A3" s="99" t="s">
        <v>7</v>
      </c>
      <c r="B3" s="38">
        <v>-11777436506.770006</v>
      </c>
      <c r="C3" s="38">
        <v>-12054081115.939999</v>
      </c>
      <c r="D3" s="38">
        <v>-12263337558.270002</v>
      </c>
      <c r="E3" s="38">
        <v>-27204616139.09</v>
      </c>
      <c r="F3" s="38">
        <v>-11743024992.670002</v>
      </c>
      <c r="G3" s="38">
        <v>-12344189407.620008</v>
      </c>
      <c r="H3" s="38">
        <v>-11745204260.889997</v>
      </c>
      <c r="I3" s="38">
        <v>-9941423992.9399986</v>
      </c>
      <c r="J3" s="35">
        <f t="shared" si="0"/>
        <v>21.594476241116094</v>
      </c>
    </row>
    <row r="4" spans="1:10" ht="18" customHeight="1">
      <c r="A4" s="99" t="s">
        <v>8</v>
      </c>
      <c r="B4" s="38">
        <v>-11792289063.390011</v>
      </c>
      <c r="C4" s="38">
        <v>-12094896644.440001</v>
      </c>
      <c r="D4" s="38">
        <v>-13049077307.190002</v>
      </c>
      <c r="E4" s="38">
        <v>-32183702112.200012</v>
      </c>
      <c r="F4" s="38">
        <v>-19173150624.720013</v>
      </c>
      <c r="G4" s="38">
        <v>-15887892497.679998</v>
      </c>
      <c r="H4" s="38">
        <v>-17222354435.280003</v>
      </c>
      <c r="I4" s="38">
        <v>-12757123958.970011</v>
      </c>
      <c r="J4" s="35">
        <f t="shared" si="0"/>
        <v>27.710658999413774</v>
      </c>
    </row>
    <row r="5" spans="1:10" ht="18" customHeight="1">
      <c r="A5" s="99" t="s">
        <v>9</v>
      </c>
      <c r="B5" s="38">
        <v>-407012111.21999985</v>
      </c>
      <c r="C5" s="38">
        <v>-24202109.750000026</v>
      </c>
      <c r="D5" s="38">
        <v>-2115209926.7700002</v>
      </c>
      <c r="E5" s="38">
        <v>-785487287.00999987</v>
      </c>
      <c r="F5" s="38">
        <v>-745703526.80000007</v>
      </c>
      <c r="G5" s="38">
        <v>-404883312.28000009</v>
      </c>
      <c r="H5" s="38">
        <v>-4937692300.829999</v>
      </c>
      <c r="I5" s="38">
        <v>118908737.66999996</v>
      </c>
      <c r="J5" s="35">
        <f t="shared" si="0"/>
        <v>-0.25829015162208646</v>
      </c>
    </row>
    <row r="6" spans="1:10" ht="18" customHeight="1">
      <c r="A6" s="99" t="s">
        <v>10</v>
      </c>
      <c r="B6" s="38">
        <v>-891399922.82000005</v>
      </c>
      <c r="C6" s="38">
        <v>6117.42</v>
      </c>
      <c r="D6" s="38">
        <v>-2150329.59</v>
      </c>
      <c r="E6" s="38">
        <v>-11572.429999999998</v>
      </c>
      <c r="F6" s="38">
        <v>-2478833.38</v>
      </c>
      <c r="G6" s="38">
        <v>-1479127.54</v>
      </c>
      <c r="H6" s="38">
        <v>-1468956.01</v>
      </c>
      <c r="I6" s="38">
        <v>-1279924.5899999999</v>
      </c>
      <c r="J6" s="35">
        <f t="shared" si="0"/>
        <v>2.7802155072355413E-3</v>
      </c>
    </row>
    <row r="7" spans="1:10" ht="18" customHeight="1">
      <c r="A7" s="99" t="s">
        <v>11</v>
      </c>
      <c r="B7" s="38">
        <v>1053649.4300000002</v>
      </c>
      <c r="C7" s="38">
        <v>94884.729999999981</v>
      </c>
      <c r="D7" s="38">
        <v>-3639749.88</v>
      </c>
      <c r="E7" s="38">
        <v>11578473.91</v>
      </c>
      <c r="F7" s="38">
        <v>-14711220.010000002</v>
      </c>
      <c r="G7" s="38">
        <v>12734650.34</v>
      </c>
      <c r="H7" s="38">
        <v>941928.20999999985</v>
      </c>
      <c r="I7" s="38">
        <v>833842.54999999981</v>
      </c>
      <c r="J7" s="35">
        <f t="shared" si="0"/>
        <v>-1.8112488862354202E-3</v>
      </c>
    </row>
    <row r="8" spans="1:10" ht="18" customHeight="1">
      <c r="A8" s="33" t="s">
        <v>12</v>
      </c>
      <c r="B8" s="37">
        <v>-58796858065.360039</v>
      </c>
      <c r="C8" s="37">
        <v>-21870370511.149998</v>
      </c>
      <c r="D8" s="37">
        <v>-25889866574.139984</v>
      </c>
      <c r="E8" s="37">
        <v>-57711295928.909988</v>
      </c>
      <c r="F8" s="37">
        <v>-26767167260.610004</v>
      </c>
      <c r="G8" s="37">
        <v>-26530472848.129982</v>
      </c>
      <c r="H8" s="37">
        <v>-28298593510.530018</v>
      </c>
      <c r="I8" s="37">
        <v>-23450654226.529995</v>
      </c>
      <c r="J8" s="36">
        <f t="shared" si="0"/>
        <v>50.938838932235363</v>
      </c>
    </row>
    <row r="9" spans="1:10" ht="18" customHeight="1">
      <c r="A9" s="99" t="s">
        <v>14</v>
      </c>
      <c r="B9" s="38">
        <v>2156140.4899999998</v>
      </c>
      <c r="C9" s="38">
        <v>2026566.6500000001</v>
      </c>
      <c r="D9" s="38">
        <v>21896307.300000001</v>
      </c>
      <c r="E9" s="38">
        <v>96581.539999999804</v>
      </c>
      <c r="F9" s="38">
        <v>-60542379.579999998</v>
      </c>
      <c r="G9" s="38">
        <v>-8099130.9399999995</v>
      </c>
      <c r="H9" s="38">
        <v>-8284625.9299999988</v>
      </c>
      <c r="I9" s="38">
        <v>-22643529.109999999</v>
      </c>
      <c r="J9" s="35">
        <f t="shared" si="0"/>
        <v>4.9185624889167411E-2</v>
      </c>
    </row>
    <row r="10" spans="1:10" ht="18" customHeight="1">
      <c r="A10" s="99" t="s">
        <v>15</v>
      </c>
      <c r="B10" s="38">
        <v>-4004497491.0800004</v>
      </c>
      <c r="C10" s="38">
        <v>-4026021840.6800017</v>
      </c>
      <c r="D10" s="38">
        <v>-4818089985.8999987</v>
      </c>
      <c r="E10" s="38">
        <v>-10734587767.179998</v>
      </c>
      <c r="F10" s="38">
        <v>-5213481415.670002</v>
      </c>
      <c r="G10" s="38">
        <v>-5103339657.8599997</v>
      </c>
      <c r="H10" s="38">
        <v>-5547644300.3100004</v>
      </c>
      <c r="I10" s="38">
        <v>-4479805201.1099968</v>
      </c>
      <c r="J10" s="35">
        <f t="shared" si="0"/>
        <v>9.7309044508008444</v>
      </c>
    </row>
    <row r="11" spans="1:10" ht="18" customHeight="1">
      <c r="A11" s="99" t="s">
        <v>16</v>
      </c>
      <c r="B11" s="38">
        <v>-4500249.47</v>
      </c>
      <c r="C11" s="38">
        <v>-8765348.1799999997</v>
      </c>
      <c r="D11" s="38">
        <v>-1670696.3800000001</v>
      </c>
      <c r="E11" s="38">
        <v>-7585754.5200000014</v>
      </c>
      <c r="F11" s="38">
        <v>-1268972.0600000003</v>
      </c>
      <c r="G11" s="38">
        <v>-5371519.71</v>
      </c>
      <c r="H11" s="38">
        <v>-3469672.4699999997</v>
      </c>
      <c r="I11" s="38">
        <v>12027188.99</v>
      </c>
      <c r="J11" s="35">
        <f t="shared" si="0"/>
        <v>-2.6125115182333181E-2</v>
      </c>
    </row>
    <row r="12" spans="1:10" ht="18" customHeight="1">
      <c r="A12" s="99" t="s">
        <v>13</v>
      </c>
      <c r="B12" s="38">
        <v>150.30000000000001</v>
      </c>
      <c r="C12" s="38">
        <v>0</v>
      </c>
      <c r="D12" s="38">
        <v>0</v>
      </c>
      <c r="E12" s="38">
        <v>0</v>
      </c>
      <c r="F12" s="38">
        <v>0</v>
      </c>
      <c r="G12" s="38">
        <v>0</v>
      </c>
      <c r="H12" s="38">
        <v>0</v>
      </c>
      <c r="I12" s="38">
        <v>436.37</v>
      </c>
      <c r="J12" s="35">
        <f t="shared" si="0"/>
        <v>-9.4787040609351304E-7</v>
      </c>
    </row>
    <row r="13" spans="1:10" ht="18" customHeight="1">
      <c r="A13" s="99" t="s">
        <v>17</v>
      </c>
      <c r="B13" s="38">
        <v>-1657925461.5699999</v>
      </c>
      <c r="C13" s="38">
        <v>-1856584462.8299999</v>
      </c>
      <c r="D13" s="38">
        <v>-2050227271.3799996</v>
      </c>
      <c r="E13" s="38">
        <v>-4688585939.8999987</v>
      </c>
      <c r="F13" s="38">
        <v>-2341122978.3000002</v>
      </c>
      <c r="G13" s="38">
        <v>-2363372887.5300002</v>
      </c>
      <c r="H13" s="38">
        <v>-2279962565.4499998</v>
      </c>
      <c r="I13" s="38">
        <v>-1922232665.4700003</v>
      </c>
      <c r="J13" s="35">
        <f t="shared" si="0"/>
        <v>4.175418697951887</v>
      </c>
    </row>
    <row r="14" spans="1:10" ht="18" customHeight="1">
      <c r="A14" s="99" t="s">
        <v>18</v>
      </c>
      <c r="B14" s="38">
        <v>-53215193110.550034</v>
      </c>
      <c r="C14" s="38">
        <v>-15969116717.369997</v>
      </c>
      <c r="D14" s="38">
        <v>-19000777898.199986</v>
      </c>
      <c r="E14" s="38">
        <v>-42259899936.819992</v>
      </c>
      <c r="F14" s="38">
        <v>-19096015234.410004</v>
      </c>
      <c r="G14" s="38">
        <v>-19043015470.239983</v>
      </c>
      <c r="H14" s="38">
        <v>-20437455820.20002</v>
      </c>
      <c r="I14" s="38">
        <v>-17021177521.089998</v>
      </c>
      <c r="J14" s="35">
        <f t="shared" si="0"/>
        <v>36.972913924205038</v>
      </c>
    </row>
    <row r="15" spans="1:10" ht="18" customHeight="1">
      <c r="A15" s="99" t="s">
        <v>19</v>
      </c>
      <c r="B15" s="38">
        <v>83101956.519999996</v>
      </c>
      <c r="C15" s="38">
        <v>-11908708.739999998</v>
      </c>
      <c r="D15" s="38">
        <v>-40997029.579999998</v>
      </c>
      <c r="E15" s="38">
        <v>-20733112.029999997</v>
      </c>
      <c r="F15" s="38">
        <v>-54736280.590000004</v>
      </c>
      <c r="G15" s="38">
        <v>-7274181.8499999996</v>
      </c>
      <c r="H15" s="38">
        <v>-21776526.169999998</v>
      </c>
      <c r="I15" s="38">
        <v>-16822935.109999999</v>
      </c>
      <c r="J15" s="35">
        <f t="shared" si="0"/>
        <v>3.6542297441163503E-2</v>
      </c>
    </row>
    <row r="16" spans="1:10" ht="18" customHeight="1">
      <c r="A16" s="33" t="s">
        <v>42</v>
      </c>
      <c r="B16" s="37">
        <v>-3750701.0600000005</v>
      </c>
      <c r="C16" s="37">
        <v>1377209.71</v>
      </c>
      <c r="D16" s="37">
        <v>934741.85</v>
      </c>
      <c r="E16" s="37">
        <v>-4454278.34</v>
      </c>
      <c r="F16" s="37">
        <v>375271.14</v>
      </c>
      <c r="G16" s="37">
        <v>-6001865.419999999</v>
      </c>
      <c r="H16" s="37">
        <v>-4364287.18</v>
      </c>
      <c r="I16" s="37">
        <v>-6144548.5499999998</v>
      </c>
      <c r="J16" s="36">
        <f t="shared" si="0"/>
        <v>1.3347012235831533E-2</v>
      </c>
    </row>
    <row r="17" spans="1:10" ht="18" customHeight="1">
      <c r="A17" s="100" t="s">
        <v>21</v>
      </c>
      <c r="B17" s="38">
        <v>-3497479.9300000006</v>
      </c>
      <c r="C17" s="38">
        <v>1353904.2</v>
      </c>
      <c r="D17" s="38">
        <v>189198.34</v>
      </c>
      <c r="E17" s="38">
        <v>140104.75</v>
      </c>
      <c r="F17" s="38">
        <v>9318.85</v>
      </c>
      <c r="G17" s="38">
        <v>11034.939999999999</v>
      </c>
      <c r="H17" s="38">
        <v>-2890.75</v>
      </c>
      <c r="I17" s="38">
        <v>1558.17</v>
      </c>
      <c r="J17" s="35">
        <f t="shared" si="0"/>
        <v>-3.3846122113406725E-6</v>
      </c>
    </row>
    <row r="18" spans="1:10" ht="18" customHeight="1">
      <c r="A18" s="100" t="s">
        <v>22</v>
      </c>
      <c r="B18" s="38">
        <v>0</v>
      </c>
      <c r="C18" s="38">
        <v>0</v>
      </c>
      <c r="D18" s="38">
        <v>0</v>
      </c>
      <c r="E18" s="38">
        <v>0</v>
      </c>
      <c r="F18" s="38">
        <v>0</v>
      </c>
      <c r="G18" s="38">
        <v>0</v>
      </c>
      <c r="H18" s="38">
        <v>0</v>
      </c>
      <c r="I18" s="38">
        <v>0</v>
      </c>
      <c r="J18" s="35">
        <f t="shared" si="0"/>
        <v>0</v>
      </c>
    </row>
    <row r="19" spans="1:10" ht="18" customHeight="1">
      <c r="A19" s="100" t="s">
        <v>23</v>
      </c>
      <c r="B19" s="38">
        <v>-253221.13</v>
      </c>
      <c r="C19" s="38">
        <v>23305.509999999995</v>
      </c>
      <c r="D19" s="38">
        <v>745543.51</v>
      </c>
      <c r="E19" s="38">
        <v>-4594383.09</v>
      </c>
      <c r="F19" s="38">
        <v>365952.29000000004</v>
      </c>
      <c r="G19" s="38">
        <v>-6012900.3599999994</v>
      </c>
      <c r="H19" s="38">
        <v>-4361396.43</v>
      </c>
      <c r="I19" s="38">
        <v>-6146106.7199999997</v>
      </c>
      <c r="J19" s="35">
        <f t="shared" si="0"/>
        <v>1.3350396848042873E-2</v>
      </c>
    </row>
    <row r="20" spans="1:10" ht="18" customHeight="1">
      <c r="A20" s="33" t="s">
        <v>24</v>
      </c>
      <c r="B20" s="37">
        <v>0</v>
      </c>
      <c r="C20" s="37">
        <v>0</v>
      </c>
      <c r="D20" s="37">
        <v>0</v>
      </c>
      <c r="E20" s="37">
        <v>0</v>
      </c>
      <c r="F20" s="37">
        <v>0</v>
      </c>
      <c r="G20" s="37">
        <v>0</v>
      </c>
      <c r="H20" s="37">
        <v>0</v>
      </c>
      <c r="I20" s="37">
        <v>0</v>
      </c>
      <c r="J20" s="36">
        <f t="shared" si="0"/>
        <v>0</v>
      </c>
    </row>
    <row r="21" spans="1:10" ht="18" customHeight="1">
      <c r="A21" s="99" t="s">
        <v>25</v>
      </c>
      <c r="B21" s="39">
        <v>0</v>
      </c>
      <c r="C21" s="39">
        <v>0</v>
      </c>
      <c r="D21" s="39">
        <v>0</v>
      </c>
      <c r="E21" s="39">
        <v>0</v>
      </c>
      <c r="F21" s="39">
        <v>0</v>
      </c>
      <c r="G21" s="39">
        <v>0</v>
      </c>
      <c r="H21" s="39">
        <v>0</v>
      </c>
      <c r="I21" s="39">
        <v>0</v>
      </c>
      <c r="J21" s="35">
        <f t="shared" si="0"/>
        <v>0</v>
      </c>
    </row>
    <row r="22" spans="1:10" ht="18" customHeight="1">
      <c r="A22" s="34" t="s">
        <v>31</v>
      </c>
      <c r="B22" s="40">
        <f>B2+B8+B16+B20</f>
        <v>-83667692721.190063</v>
      </c>
      <c r="C22" s="40">
        <f t="shared" ref="C22:H22" si="1">C2+C8+C16+C20</f>
        <v>-46042072169.419998</v>
      </c>
      <c r="D22" s="40">
        <f t="shared" si="1"/>
        <v>-53322346703.989998</v>
      </c>
      <c r="E22" s="40">
        <f t="shared" si="1"/>
        <v>-117877988844.06999</v>
      </c>
      <c r="F22" s="40">
        <f t="shared" si="1"/>
        <v>-58445861187.050018</v>
      </c>
      <c r="G22" s="40">
        <f t="shared" si="1"/>
        <v>-55162184408.329987</v>
      </c>
      <c r="H22" s="40">
        <f t="shared" si="1"/>
        <v>-62208735822.510017</v>
      </c>
      <c r="I22" s="40">
        <v>-46036884071.360016</v>
      </c>
      <c r="J22" s="35">
        <f t="shared" si="0"/>
        <v>100</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K8"/>
  <sheetViews>
    <sheetView showGridLines="0" workbookViewId="0">
      <selection activeCell="J7" sqref="J7"/>
    </sheetView>
  </sheetViews>
  <sheetFormatPr defaultRowHeight="15"/>
  <cols>
    <col min="1" max="2" width="4.7109375" customWidth="1"/>
    <col min="3" max="3" width="54.28515625" customWidth="1"/>
    <col min="4" max="11" width="16.7109375" bestFit="1" customWidth="1"/>
  </cols>
  <sheetData>
    <row r="1" spans="1:11" ht="18" customHeight="1">
      <c r="A1" s="44" t="s">
        <v>45</v>
      </c>
      <c r="B1" s="44" t="s">
        <v>44</v>
      </c>
      <c r="C1" s="44" t="s">
        <v>47</v>
      </c>
      <c r="D1" s="41">
        <v>2011</v>
      </c>
      <c r="E1" s="41">
        <v>2012</v>
      </c>
      <c r="F1" s="41">
        <v>2013</v>
      </c>
      <c r="G1" s="41">
        <v>2014</v>
      </c>
      <c r="H1" s="41">
        <v>2015</v>
      </c>
      <c r="I1" s="41">
        <v>2016</v>
      </c>
      <c r="J1" s="41">
        <v>2017</v>
      </c>
      <c r="K1" s="41">
        <v>2018</v>
      </c>
    </row>
    <row r="2" spans="1:11" ht="30">
      <c r="A2" s="29" t="s">
        <v>46</v>
      </c>
      <c r="B2" s="29" t="s">
        <v>48</v>
      </c>
      <c r="C2" s="30" t="s">
        <v>49</v>
      </c>
      <c r="D2" s="42">
        <v>-50550907310.459999</v>
      </c>
      <c r="E2" s="42">
        <v>-13274823331.910002</v>
      </c>
      <c r="F2" s="42">
        <v>-16505349211.449995</v>
      </c>
      <c r="G2" s="42">
        <v>-32245279298.849998</v>
      </c>
      <c r="H2" s="42">
        <v>-16305598324.25</v>
      </c>
      <c r="I2" s="42">
        <v>-16388907008.68</v>
      </c>
      <c r="J2" s="42">
        <v>-16906062316.23</v>
      </c>
      <c r="K2" s="42">
        <v>-14299160063.799997</v>
      </c>
    </row>
    <row r="3" spans="1:11" ht="15.75">
      <c r="A3" s="29" t="s">
        <v>43</v>
      </c>
      <c r="B3" s="29" t="s">
        <v>46</v>
      </c>
      <c r="C3" s="30" t="s">
        <v>50</v>
      </c>
      <c r="D3" s="42">
        <v>-11552454537.199999</v>
      </c>
      <c r="E3" s="42">
        <v>-11795111255.980001</v>
      </c>
      <c r="F3" s="42">
        <v>-12762168203.940001</v>
      </c>
      <c r="G3" s="42">
        <v>-31764144167.009998</v>
      </c>
      <c r="H3" s="42">
        <v>-19045134868.420002</v>
      </c>
      <c r="I3" s="42">
        <v>-15556250323.24</v>
      </c>
      <c r="J3" s="42">
        <v>-16700126242.360001</v>
      </c>
      <c r="K3" s="42">
        <v>-12672333003.450003</v>
      </c>
    </row>
    <row r="4" spans="1:11" ht="15.75">
      <c r="A4" s="29" t="s">
        <v>43</v>
      </c>
      <c r="B4" s="29" t="s">
        <v>43</v>
      </c>
      <c r="C4" s="30" t="s">
        <v>51</v>
      </c>
      <c r="D4" s="42"/>
      <c r="E4" s="42"/>
      <c r="F4" s="42"/>
      <c r="G4" s="42">
        <v>-14669536376.130001</v>
      </c>
      <c r="H4" s="42">
        <v>-7149259421.7100019</v>
      </c>
      <c r="I4" s="42">
        <v>-7067458985.8400011</v>
      </c>
      <c r="J4" s="42">
        <v>-6572689361.5300007</v>
      </c>
      <c r="K4" s="42">
        <v>-6030935658.6499977</v>
      </c>
    </row>
    <row r="5" spans="1:11" ht="30">
      <c r="A5" s="29" t="s">
        <v>43</v>
      </c>
      <c r="B5" s="29" t="s">
        <v>43</v>
      </c>
      <c r="C5" s="30" t="s">
        <v>52</v>
      </c>
      <c r="D5" s="42">
        <v>-6076197940.499999</v>
      </c>
      <c r="E5" s="42">
        <v>-5867529045.5900002</v>
      </c>
      <c r="F5" s="42">
        <v>-6125861996.25</v>
      </c>
      <c r="G5" s="42">
        <v>-11311241335.369999</v>
      </c>
      <c r="H5" s="42">
        <v>-4707454389.4500008</v>
      </c>
      <c r="I5" s="42">
        <v>-5190969463.9500008</v>
      </c>
      <c r="J5" s="42">
        <v>-4930734855.9300003</v>
      </c>
      <c r="K5" s="42">
        <v>-3832636200.9099998</v>
      </c>
    </row>
    <row r="6" spans="1:11" ht="75">
      <c r="A6" s="29" t="s">
        <v>46</v>
      </c>
      <c r="B6" s="29" t="s">
        <v>53</v>
      </c>
      <c r="C6" s="30" t="s">
        <v>54</v>
      </c>
      <c r="D6" s="42">
        <v>-3277974864.1700001</v>
      </c>
      <c r="E6" s="42">
        <v>-3333696448.3200002</v>
      </c>
      <c r="F6" s="42">
        <v>-4152091903.0799999</v>
      </c>
      <c r="G6" s="42">
        <v>-8490715064.6899996</v>
      </c>
      <c r="H6" s="42">
        <v>-4149462154.6100001</v>
      </c>
      <c r="I6" s="42">
        <v>-4209165955.1700001</v>
      </c>
      <c r="J6" s="42">
        <v>-4401582900.6800003</v>
      </c>
      <c r="K6" s="42">
        <v>-3732829265.0599999</v>
      </c>
    </row>
    <row r="7" spans="1:11" ht="30">
      <c r="A7" s="29" t="s">
        <v>46</v>
      </c>
      <c r="B7" s="29" t="s">
        <v>48</v>
      </c>
      <c r="C7" s="30" t="s">
        <v>55</v>
      </c>
      <c r="D7" s="42">
        <v>-2602966045.2500005</v>
      </c>
      <c r="E7" s="42">
        <v>-2587983887.7500005</v>
      </c>
      <c r="F7" s="42">
        <v>-2466728815.52</v>
      </c>
      <c r="G7" s="42">
        <v>-8226631809.1499996</v>
      </c>
      <c r="H7" s="42">
        <v>-2684866984.7400002</v>
      </c>
      <c r="I7" s="42">
        <v>-2348732310.9500003</v>
      </c>
      <c r="J7" s="42">
        <v>-3436564904.4699998</v>
      </c>
      <c r="K7" s="42">
        <v>-2147556893.5999999</v>
      </c>
    </row>
    <row r="8" spans="1:11" ht="30">
      <c r="A8" s="31" t="s">
        <v>46</v>
      </c>
      <c r="B8" s="31" t="s">
        <v>56</v>
      </c>
      <c r="C8" s="32" t="s">
        <v>57</v>
      </c>
      <c r="D8" s="43">
        <v>-1656167247.5900002</v>
      </c>
      <c r="E8" s="43">
        <v>-1855915965.6900001</v>
      </c>
      <c r="F8" s="43">
        <v>-2047976547.0299995</v>
      </c>
      <c r="G8" s="43">
        <v>-4688715994.0299988</v>
      </c>
      <c r="H8" s="43">
        <v>-2340032790.2000003</v>
      </c>
      <c r="I8" s="43">
        <v>-2362358185.29</v>
      </c>
      <c r="J8" s="43">
        <v>-2279079887.73</v>
      </c>
      <c r="K8" s="43">
        <v>-1921366127.0500004</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T10"/>
  <sheetViews>
    <sheetView workbookViewId="0">
      <selection activeCell="C9" sqref="C9"/>
    </sheetView>
  </sheetViews>
  <sheetFormatPr defaultRowHeight="15"/>
  <cols>
    <col min="1" max="1" width="8" customWidth="1"/>
    <col min="2" max="2" width="16" bestFit="1" customWidth="1"/>
    <col min="3" max="3" width="16.7109375" bestFit="1" customWidth="1"/>
    <col min="4" max="4" width="16" bestFit="1" customWidth="1"/>
    <col min="5" max="5" width="13.140625" bestFit="1" customWidth="1"/>
    <col min="6" max="6" width="16" bestFit="1" customWidth="1"/>
    <col min="7" max="7" width="14.85546875" bestFit="1" customWidth="1"/>
    <col min="8" max="8" width="16" bestFit="1" customWidth="1"/>
    <col min="9" max="9" width="13.140625" bestFit="1" customWidth="1"/>
    <col min="10" max="10" width="16" bestFit="1" customWidth="1"/>
    <col min="11" max="11" width="15.85546875" customWidth="1"/>
  </cols>
  <sheetData>
    <row r="1" spans="1:20" ht="18.75">
      <c r="A1" s="125" t="s">
        <v>38</v>
      </c>
      <c r="B1" s="127" t="s">
        <v>39</v>
      </c>
      <c r="C1" s="127"/>
      <c r="D1" s="127"/>
      <c r="E1" s="127"/>
      <c r="F1" s="128"/>
      <c r="G1" s="129" t="s">
        <v>40</v>
      </c>
      <c r="H1" s="127"/>
      <c r="I1" s="127"/>
      <c r="J1" s="128"/>
      <c r="K1" s="130" t="s">
        <v>58</v>
      </c>
    </row>
    <row r="2" spans="1:20" ht="47.25">
      <c r="A2" s="126"/>
      <c r="B2" s="52" t="s">
        <v>41</v>
      </c>
      <c r="C2" s="52" t="s">
        <v>59</v>
      </c>
      <c r="D2" s="52" t="s">
        <v>62</v>
      </c>
      <c r="E2" s="52" t="s">
        <v>63</v>
      </c>
      <c r="F2" s="53" t="s">
        <v>64</v>
      </c>
      <c r="G2" s="54" t="s">
        <v>41</v>
      </c>
      <c r="H2" s="52" t="s">
        <v>1</v>
      </c>
      <c r="I2" s="52" t="s">
        <v>60</v>
      </c>
      <c r="J2" s="53" t="s">
        <v>61</v>
      </c>
      <c r="K2" s="131"/>
    </row>
    <row r="3" spans="1:20" ht="18" customHeight="1">
      <c r="A3" s="45">
        <v>2011</v>
      </c>
      <c r="B3" s="46">
        <v>72270084124.139999</v>
      </c>
      <c r="C3" s="46">
        <v>-50550907310.459999</v>
      </c>
      <c r="D3" s="46">
        <v>21719176813.679996</v>
      </c>
      <c r="E3" s="46">
        <v>397937861.79999995</v>
      </c>
      <c r="F3" s="47">
        <v>21321238951.879997</v>
      </c>
      <c r="G3" s="48">
        <v>4404000000</v>
      </c>
      <c r="H3" s="46">
        <v>18096189417.710003</v>
      </c>
      <c r="I3" s="46">
        <v>644856554.95000005</v>
      </c>
      <c r="J3" s="47">
        <v>17451332862.759998</v>
      </c>
      <c r="K3" s="42">
        <v>38772571814.639999</v>
      </c>
      <c r="M3" s="35">
        <f>E3/D3*100</f>
        <v>1.8321958756252477</v>
      </c>
      <c r="N3" s="56">
        <f>C3/$B3*100</f>
        <v>-69.947209724604079</v>
      </c>
      <c r="O3" s="56">
        <f>D3/$B3*100</f>
        <v>30.052790275395918</v>
      </c>
      <c r="P3" s="56">
        <f>E3/$B3*100</f>
        <v>0.55062598393610951</v>
      </c>
      <c r="Q3" s="56">
        <f>F3/$B3*100</f>
        <v>29.50216429145981</v>
      </c>
      <c r="R3" s="56">
        <f>H3/G3*100</f>
        <v>410.90348359922803</v>
      </c>
      <c r="S3" s="56">
        <f>I3/$H3*100</f>
        <v>3.5634936177165852</v>
      </c>
      <c r="T3" s="56">
        <f>J3/$H3*100</f>
        <v>96.436506382283397</v>
      </c>
    </row>
    <row r="4" spans="1:20" ht="18" customHeight="1">
      <c r="A4" s="45">
        <v>2012</v>
      </c>
      <c r="B4" s="46">
        <v>38772571814.639999</v>
      </c>
      <c r="C4" s="46">
        <v>-13274823331.91</v>
      </c>
      <c r="D4" s="46">
        <v>25497748482.73</v>
      </c>
      <c r="E4" s="46">
        <v>456789464.56000006</v>
      </c>
      <c r="F4" s="47">
        <v>25040959018.169998</v>
      </c>
      <c r="G4" s="48">
        <v>4628000000</v>
      </c>
      <c r="H4" s="46">
        <v>20916818060.059998</v>
      </c>
      <c r="I4" s="46">
        <v>602183832.28999996</v>
      </c>
      <c r="J4" s="47">
        <v>20314634227.77</v>
      </c>
      <c r="K4" s="42">
        <v>45355593245.939995</v>
      </c>
      <c r="M4" s="35">
        <f t="shared" ref="M4:M9" si="0">E4/D4*100</f>
        <v>1.7914894127588965</v>
      </c>
      <c r="N4" s="56">
        <f t="shared" ref="N4:N9" si="1">C4/$B4*100</f>
        <v>-34.237665211822772</v>
      </c>
      <c r="O4" s="56">
        <f t="shared" ref="O4:O9" si="2">D4/$B4*100</f>
        <v>65.762334788177242</v>
      </c>
      <c r="P4" s="56">
        <f t="shared" ref="P4:P9" si="3">E4/$B4*100</f>
        <v>1.1781252653132557</v>
      </c>
      <c r="Q4" s="56">
        <f t="shared" ref="Q4:Q9" si="4">F4/$B4*100</f>
        <v>64.584209522863972</v>
      </c>
      <c r="R4" s="56">
        <f t="shared" ref="R4:R9" si="5">H4/G4*100</f>
        <v>451.96236084831457</v>
      </c>
      <c r="S4" s="56">
        <f t="shared" ref="S4:S9" si="6">I4/$H4*100</f>
        <v>2.8789456912657809</v>
      </c>
      <c r="T4" s="56">
        <f t="shared" ref="T4:T9" si="7">J4/$H4*100</f>
        <v>97.12105430873423</v>
      </c>
    </row>
    <row r="5" spans="1:20" ht="18" customHeight="1">
      <c r="A5" s="45">
        <v>2013</v>
      </c>
      <c r="B5" s="46">
        <v>45355593245.939995</v>
      </c>
      <c r="C5" s="46">
        <v>-16505349211.449999</v>
      </c>
      <c r="D5" s="46">
        <v>28850244034.490002</v>
      </c>
      <c r="E5" s="46">
        <v>450540130.16000003</v>
      </c>
      <c r="F5" s="47">
        <v>28399703904.330002</v>
      </c>
      <c r="G5" s="48">
        <v>4628000000</v>
      </c>
      <c r="H5" s="46">
        <v>18948254140.630001</v>
      </c>
      <c r="I5" s="46">
        <v>657212384.8499999</v>
      </c>
      <c r="J5" s="47">
        <v>18291041755.779999</v>
      </c>
      <c r="K5" s="42">
        <v>46690745660.110001</v>
      </c>
      <c r="M5" s="35">
        <f t="shared" si="0"/>
        <v>1.5616510197327502</v>
      </c>
      <c r="N5" s="56">
        <f t="shared" si="1"/>
        <v>-36.39098957861713</v>
      </c>
      <c r="O5" s="56">
        <f t="shared" si="2"/>
        <v>63.609010421382884</v>
      </c>
      <c r="P5" s="56">
        <f t="shared" si="3"/>
        <v>0.99335075988743715</v>
      </c>
      <c r="Q5" s="56">
        <f t="shared" si="4"/>
        <v>62.615659661495449</v>
      </c>
      <c r="R5" s="56">
        <f t="shared" si="5"/>
        <v>409.42640753305966</v>
      </c>
      <c r="S5" s="56">
        <f t="shared" si="6"/>
        <v>3.468458782388637</v>
      </c>
      <c r="T5" s="56">
        <f t="shared" si="7"/>
        <v>96.531541217611348</v>
      </c>
    </row>
    <row r="6" spans="1:20" ht="18" customHeight="1">
      <c r="A6" s="45">
        <v>2014</v>
      </c>
      <c r="B6" s="46">
        <v>46690745660.110001</v>
      </c>
      <c r="C6" s="46">
        <v>-32245279298.849998</v>
      </c>
      <c r="D6" s="46">
        <v>14445466361.26</v>
      </c>
      <c r="E6" s="46">
        <v>467576346.52000004</v>
      </c>
      <c r="F6" s="47">
        <v>13977890014.74</v>
      </c>
      <c r="G6" s="48">
        <v>4628000000</v>
      </c>
      <c r="H6" s="46">
        <v>18539453863.550003</v>
      </c>
      <c r="I6" s="46">
        <v>734072506.75999999</v>
      </c>
      <c r="J6" s="47">
        <v>17805381356.790001</v>
      </c>
      <c r="K6" s="42">
        <v>31783271371.529999</v>
      </c>
      <c r="M6" s="35">
        <f t="shared" si="0"/>
        <v>3.2368380142710458</v>
      </c>
      <c r="N6" s="56">
        <f t="shared" si="1"/>
        <v>-69.061392879828404</v>
      </c>
      <c r="O6" s="56">
        <f t="shared" si="2"/>
        <v>30.938607120171589</v>
      </c>
      <c r="P6" s="56">
        <f t="shared" si="3"/>
        <v>1.0014325963516824</v>
      </c>
      <c r="Q6" s="56">
        <f t="shared" si="4"/>
        <v>29.937174523819905</v>
      </c>
      <c r="R6" s="56">
        <f t="shared" si="5"/>
        <v>400.59321226339677</v>
      </c>
      <c r="S6" s="56">
        <f t="shared" si="6"/>
        <v>3.9595152703135619</v>
      </c>
      <c r="T6" s="56">
        <f t="shared" si="7"/>
        <v>96.040484729686426</v>
      </c>
    </row>
    <row r="7" spans="1:20" ht="18" customHeight="1">
      <c r="A7" s="45">
        <v>2015</v>
      </c>
      <c r="B7" s="46">
        <v>31783271371.529999</v>
      </c>
      <c r="C7" s="46">
        <v>-16305598324.25</v>
      </c>
      <c r="D7" s="46">
        <v>15477673047.280001</v>
      </c>
      <c r="E7" s="46">
        <v>485400717.34999996</v>
      </c>
      <c r="F7" s="47">
        <v>14992272329.93</v>
      </c>
      <c r="G7" s="48">
        <v>5417000000</v>
      </c>
      <c r="H7" s="46">
        <v>18725157799.639999</v>
      </c>
      <c r="I7" s="46">
        <v>910236611.59000003</v>
      </c>
      <c r="J7" s="47">
        <v>17814921188.049999</v>
      </c>
      <c r="K7" s="42">
        <v>32807193517.98</v>
      </c>
      <c r="M7" s="35">
        <f t="shared" si="0"/>
        <v>3.1361349724033794</v>
      </c>
      <c r="N7" s="56">
        <f t="shared" si="1"/>
        <v>-51.302454469352732</v>
      </c>
      <c r="O7" s="56">
        <f t="shared" si="2"/>
        <v>48.697545530647275</v>
      </c>
      <c r="P7" s="56">
        <f t="shared" si="3"/>
        <v>1.5272207560886879</v>
      </c>
      <c r="Q7" s="56">
        <f t="shared" si="4"/>
        <v>47.17032477455858</v>
      </c>
      <c r="R7" s="56">
        <f t="shared" si="5"/>
        <v>345.67394867343546</v>
      </c>
      <c r="S7" s="56">
        <f t="shared" si="6"/>
        <v>4.8610357324064841</v>
      </c>
      <c r="T7" s="56">
        <f t="shared" si="7"/>
        <v>95.138964267593522</v>
      </c>
    </row>
    <row r="8" spans="1:20" ht="18" customHeight="1">
      <c r="A8" s="45">
        <v>2016</v>
      </c>
      <c r="B8" s="46">
        <v>32807193517.98</v>
      </c>
      <c r="C8" s="46">
        <v>-16388907008.680002</v>
      </c>
      <c r="D8" s="46">
        <v>16418286509.300001</v>
      </c>
      <c r="E8" s="46">
        <v>537177596.63999999</v>
      </c>
      <c r="F8" s="47">
        <v>15881108912.660004</v>
      </c>
      <c r="G8" s="48">
        <v>5400500000</v>
      </c>
      <c r="H8" s="46">
        <v>16055610604.040001</v>
      </c>
      <c r="I8" s="46">
        <v>813101607.46000004</v>
      </c>
      <c r="J8" s="47">
        <v>15242508996.58</v>
      </c>
      <c r="K8" s="42">
        <v>31123617909.240002</v>
      </c>
      <c r="M8" s="35">
        <f t="shared" si="0"/>
        <v>3.271824963803136</v>
      </c>
      <c r="N8" s="56">
        <f t="shared" si="1"/>
        <v>-49.955223995914352</v>
      </c>
      <c r="O8" s="56">
        <f t="shared" si="2"/>
        <v>50.044776004085655</v>
      </c>
      <c r="P8" s="56">
        <f t="shared" si="3"/>
        <v>1.6373774743810365</v>
      </c>
      <c r="Q8" s="56">
        <f t="shared" si="4"/>
        <v>48.407398529704629</v>
      </c>
      <c r="R8" s="56">
        <f t="shared" si="5"/>
        <v>297.29859464938431</v>
      </c>
      <c r="S8" s="56">
        <f t="shared" si="6"/>
        <v>5.0642833057710241</v>
      </c>
      <c r="T8" s="56">
        <f t="shared" si="7"/>
        <v>94.935716694228972</v>
      </c>
    </row>
    <row r="9" spans="1:20" ht="18" customHeight="1">
      <c r="A9" s="101">
        <v>2017</v>
      </c>
      <c r="B9" s="46">
        <v>31123617909.240002</v>
      </c>
      <c r="C9" s="46">
        <v>-16906062316.230001</v>
      </c>
      <c r="D9" s="46">
        <v>14217555593.01</v>
      </c>
      <c r="E9" s="46">
        <v>329818298.31</v>
      </c>
      <c r="F9" s="47">
        <v>13887737294.700001</v>
      </c>
      <c r="G9" s="46">
        <v>5494800000</v>
      </c>
      <c r="H9" s="46">
        <v>15534983954.610001</v>
      </c>
      <c r="I9" s="46">
        <v>791098805.8900001</v>
      </c>
      <c r="J9" s="47">
        <v>14743885148.719999</v>
      </c>
      <c r="K9" s="46">
        <v>28631622443.420002</v>
      </c>
      <c r="M9" s="35">
        <f t="shared" si="0"/>
        <v>2.3197960869740064</v>
      </c>
      <c r="N9" s="56">
        <f t="shared" si="1"/>
        <v>-54.319078088961234</v>
      </c>
      <c r="O9" s="56">
        <f t="shared" si="2"/>
        <v>45.680921911038766</v>
      </c>
      <c r="P9" s="56">
        <f t="shared" si="3"/>
        <v>1.0597042389859288</v>
      </c>
      <c r="Q9" s="56">
        <f t="shared" si="4"/>
        <v>44.621217672052836</v>
      </c>
      <c r="R9" s="56">
        <f t="shared" si="5"/>
        <v>282.72155409860233</v>
      </c>
      <c r="S9" s="56">
        <f t="shared" si="6"/>
        <v>5.0923696361800355</v>
      </c>
      <c r="T9" s="56">
        <f t="shared" si="7"/>
        <v>94.907630363819962</v>
      </c>
    </row>
    <row r="10" spans="1:20" ht="18" customHeight="1">
      <c r="A10" s="49">
        <v>2018</v>
      </c>
      <c r="B10" s="43">
        <v>28631622443.420002</v>
      </c>
      <c r="C10" s="43">
        <v>-14299160063.799999</v>
      </c>
      <c r="D10" s="43">
        <v>14332462379.620003</v>
      </c>
      <c r="E10" s="43">
        <v>283504194.38999999</v>
      </c>
      <c r="F10" s="50">
        <v>14048958185.23</v>
      </c>
      <c r="G10" s="51">
        <v>5509900000</v>
      </c>
      <c r="H10" s="43">
        <v>15864957102.390001</v>
      </c>
      <c r="I10" s="43">
        <v>790616930.75</v>
      </c>
      <c r="J10" s="50">
        <v>15074340171.639999</v>
      </c>
      <c r="K10" s="43">
        <v>29123298356.870003</v>
      </c>
      <c r="M10" s="35">
        <f>E10/D10*100</f>
        <v>1.9780564349718988</v>
      </c>
      <c r="N10" s="56">
        <f>C10/$B10*100</f>
        <v>-49.941843470648905</v>
      </c>
      <c r="O10" s="56">
        <f>D10/$B10*100</f>
        <v>50.058156529351095</v>
      </c>
      <c r="P10" s="56">
        <f>E10/$B10*100</f>
        <v>0.99017858645713497</v>
      </c>
      <c r="Q10" s="56">
        <f>F10/$B10*100</f>
        <v>49.067977942893947</v>
      </c>
      <c r="R10" s="56">
        <f>H10/G10*100</f>
        <v>287.93548163106408</v>
      </c>
      <c r="S10" s="56">
        <f>I10/$H10*100</f>
        <v>4.9834167571174603</v>
      </c>
      <c r="T10" s="56">
        <f>J10/$H10*100</f>
        <v>95.016583242882518</v>
      </c>
    </row>
  </sheetData>
  <mergeCells count="4">
    <mergeCell ref="A1:A2"/>
    <mergeCell ref="B1:F1"/>
    <mergeCell ref="G1:J1"/>
    <mergeCell ref="K1:K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T21"/>
  <sheetViews>
    <sheetView workbookViewId="0">
      <selection activeCell="E21" sqref="E21"/>
    </sheetView>
  </sheetViews>
  <sheetFormatPr defaultRowHeight="15"/>
  <cols>
    <col min="1" max="1" width="8" customWidth="1"/>
    <col min="2" max="2" width="16" bestFit="1" customWidth="1"/>
    <col min="3" max="3" width="16.7109375" bestFit="1" customWidth="1"/>
    <col min="4" max="6" width="16" bestFit="1" customWidth="1"/>
    <col min="7" max="9" width="17.28515625" bestFit="1" customWidth="1"/>
    <col min="10" max="10" width="16" bestFit="1" customWidth="1"/>
    <col min="11" max="11" width="15.85546875" customWidth="1"/>
  </cols>
  <sheetData>
    <row r="1" spans="1:20" ht="18.75">
      <c r="A1" s="125" t="s">
        <v>38</v>
      </c>
      <c r="B1" s="127" t="s">
        <v>39</v>
      </c>
      <c r="C1" s="127"/>
      <c r="D1" s="127"/>
      <c r="E1" s="127"/>
      <c r="F1" s="128"/>
      <c r="G1" s="129" t="s">
        <v>40</v>
      </c>
      <c r="H1" s="127"/>
      <c r="I1" s="127"/>
      <c r="J1" s="128"/>
      <c r="K1" s="130" t="s">
        <v>58</v>
      </c>
    </row>
    <row r="2" spans="1:20" ht="47.25">
      <c r="A2" s="126"/>
      <c r="B2" s="52" t="s">
        <v>41</v>
      </c>
      <c r="C2" s="52" t="s">
        <v>59</v>
      </c>
      <c r="D2" s="52" t="s">
        <v>62</v>
      </c>
      <c r="E2" s="52" t="s">
        <v>63</v>
      </c>
      <c r="F2" s="53" t="s">
        <v>64</v>
      </c>
      <c r="G2" s="55" t="s">
        <v>41</v>
      </c>
      <c r="H2" s="52" t="s">
        <v>1</v>
      </c>
      <c r="I2" s="52" t="s">
        <v>60</v>
      </c>
      <c r="J2" s="53" t="s">
        <v>61</v>
      </c>
      <c r="K2" s="131"/>
    </row>
    <row r="3" spans="1:20" ht="18" customHeight="1">
      <c r="A3" s="45">
        <v>2011</v>
      </c>
      <c r="B3" s="46">
        <v>9583128011.1399994</v>
      </c>
      <c r="C3" s="46">
        <v>-2602966045.25</v>
      </c>
      <c r="D3" s="46">
        <v>6980161965.8900003</v>
      </c>
      <c r="E3" s="46">
        <v>372963454.98000002</v>
      </c>
      <c r="F3" s="47">
        <v>6607198510.9099998</v>
      </c>
      <c r="G3" s="48">
        <v>3274000000</v>
      </c>
      <c r="H3" s="46">
        <v>4405888861.5699997</v>
      </c>
      <c r="I3" s="46">
        <v>537977518.67999995</v>
      </c>
      <c r="J3" s="47">
        <v>3867911342.8899999</v>
      </c>
      <c r="K3" s="42">
        <v>10538488790.43</v>
      </c>
      <c r="M3" s="35">
        <f>E3/D3*100</f>
        <v>5.3431919889905535</v>
      </c>
      <c r="N3" s="56">
        <f>C3/$B3*100</f>
        <v>-27.161966763087765</v>
      </c>
      <c r="O3" s="56">
        <f t="shared" ref="O3:Q9" si="0">D3/$B3*100</f>
        <v>72.838033236912253</v>
      </c>
      <c r="P3" s="56">
        <f t="shared" si="0"/>
        <v>3.8918759568529722</v>
      </c>
      <c r="Q3" s="56">
        <f t="shared" si="0"/>
        <v>68.946157280059268</v>
      </c>
      <c r="R3" s="56">
        <f>H3/G3*100</f>
        <v>134.57204830696395</v>
      </c>
      <c r="S3" s="56">
        <f>I3/$H3*100</f>
        <v>12.210419635694041</v>
      </c>
      <c r="T3" s="56">
        <f>J3/$H3*100</f>
        <v>87.789580364305962</v>
      </c>
    </row>
    <row r="4" spans="1:20" ht="18" customHeight="1">
      <c r="A4" s="45">
        <v>2012</v>
      </c>
      <c r="B4" s="46">
        <v>10538488790.43</v>
      </c>
      <c r="C4" s="46">
        <v>-2587983887.75</v>
      </c>
      <c r="D4" s="46">
        <v>7950504902.6799994</v>
      </c>
      <c r="E4" s="46">
        <v>356987206.32000005</v>
      </c>
      <c r="F4" s="47">
        <v>7593517696.3599997</v>
      </c>
      <c r="G4" s="48">
        <v>4131000000</v>
      </c>
      <c r="H4" s="46">
        <v>3777045213.8299999</v>
      </c>
      <c r="I4" s="46">
        <v>546737159.54999995</v>
      </c>
      <c r="J4" s="47">
        <v>3230308054.2799997</v>
      </c>
      <c r="K4" s="42">
        <v>10885014942.75</v>
      </c>
      <c r="M4" s="35">
        <f t="shared" ref="M4:M9" si="1">E4/D4*100</f>
        <v>4.4901199444536521</v>
      </c>
      <c r="N4" s="56">
        <f t="shared" ref="N4:N9" si="2">C4/$B4*100</f>
        <v>-24.557447839202027</v>
      </c>
      <c r="O4" s="56">
        <f t="shared" si="0"/>
        <v>75.442552160797959</v>
      </c>
      <c r="P4" s="56">
        <f t="shared" si="0"/>
        <v>3.3874610811768386</v>
      </c>
      <c r="Q4" s="56">
        <f t="shared" si="0"/>
        <v>72.055091079621121</v>
      </c>
      <c r="R4" s="56">
        <f t="shared" ref="R4:R9" si="3">H4/G4*100</f>
        <v>91.43174083345437</v>
      </c>
      <c r="S4" s="56">
        <f t="shared" ref="S4:T9" si="4">I4/$H4*100</f>
        <v>14.475261178978513</v>
      </c>
      <c r="T4" s="56">
        <f t="shared" si="4"/>
        <v>85.524738821021487</v>
      </c>
    </row>
    <row r="5" spans="1:20" ht="18" customHeight="1">
      <c r="A5" s="45">
        <v>2013</v>
      </c>
      <c r="B5" s="46">
        <v>10885014942.75</v>
      </c>
      <c r="C5" s="46">
        <v>-2466728815.52</v>
      </c>
      <c r="D5" s="46">
        <v>8418286127.2299995</v>
      </c>
      <c r="E5" s="46">
        <v>332964974.93000001</v>
      </c>
      <c r="F5" s="47">
        <v>8085321152.2999992</v>
      </c>
      <c r="G5" s="48">
        <v>4131000000</v>
      </c>
      <c r="H5" s="46">
        <v>3435905426.52</v>
      </c>
      <c r="I5" s="46">
        <v>561151900.25</v>
      </c>
      <c r="J5" s="47">
        <v>2874753526.27</v>
      </c>
      <c r="K5" s="42">
        <v>11031624698.91</v>
      </c>
      <c r="M5" s="35">
        <f t="shared" si="1"/>
        <v>3.9552584682644976</v>
      </c>
      <c r="N5" s="56">
        <f t="shared" si="2"/>
        <v>-22.661694343037837</v>
      </c>
      <c r="O5" s="56">
        <f t="shared" si="0"/>
        <v>77.338305656962163</v>
      </c>
      <c r="P5" s="56">
        <f t="shared" si="0"/>
        <v>3.0589298837092773</v>
      </c>
      <c r="Q5" s="56">
        <f t="shared" si="0"/>
        <v>74.27937577325288</v>
      </c>
      <c r="R5" s="56">
        <f t="shared" si="3"/>
        <v>83.173697083514881</v>
      </c>
      <c r="S5" s="56">
        <f t="shared" si="4"/>
        <v>16.331994935563561</v>
      </c>
      <c r="T5" s="56">
        <f t="shared" si="4"/>
        <v>83.668005064436429</v>
      </c>
    </row>
    <row r="6" spans="1:20" ht="18" customHeight="1">
      <c r="A6" s="45">
        <v>2014</v>
      </c>
      <c r="B6" s="46">
        <v>11031624698.91</v>
      </c>
      <c r="C6" s="46">
        <v>-8226631809.1500006</v>
      </c>
      <c r="D6" s="46">
        <v>2804992889.7600002</v>
      </c>
      <c r="E6" s="46">
        <v>415062900.76999998</v>
      </c>
      <c r="F6" s="47">
        <v>2389929988.9900002</v>
      </c>
      <c r="G6" s="48">
        <v>4131000000</v>
      </c>
      <c r="H6" s="46">
        <v>3691311596.54</v>
      </c>
      <c r="I6" s="46">
        <v>569089956.83000004</v>
      </c>
      <c r="J6" s="47">
        <v>3122221639.71</v>
      </c>
      <c r="K6" s="42">
        <v>5599920321.3600006</v>
      </c>
      <c r="M6" s="35">
        <f t="shared" si="1"/>
        <v>14.797288873181902</v>
      </c>
      <c r="N6" s="56">
        <f t="shared" si="2"/>
        <v>-74.573166090057867</v>
      </c>
      <c r="O6" s="56">
        <f t="shared" si="0"/>
        <v>25.426833909942136</v>
      </c>
      <c r="P6" s="56">
        <f t="shared" si="0"/>
        <v>3.7624820649583106</v>
      </c>
      <c r="Q6" s="56">
        <f t="shared" si="0"/>
        <v>21.664351844983827</v>
      </c>
      <c r="R6" s="56">
        <f t="shared" si="3"/>
        <v>89.356368834180586</v>
      </c>
      <c r="S6" s="56">
        <f t="shared" si="4"/>
        <v>15.417012136375282</v>
      </c>
      <c r="T6" s="56">
        <f t="shared" si="4"/>
        <v>84.582987863624709</v>
      </c>
    </row>
    <row r="7" spans="1:20" ht="18" customHeight="1">
      <c r="A7" s="45">
        <v>2015</v>
      </c>
      <c r="B7" s="46">
        <v>5599920321.3600006</v>
      </c>
      <c r="C7" s="46">
        <v>-2684866984.7400002</v>
      </c>
      <c r="D7" s="46">
        <v>2915053336.6199999</v>
      </c>
      <c r="E7" s="46">
        <v>392454491.42000002</v>
      </c>
      <c r="F7" s="47">
        <v>2522598845.2000003</v>
      </c>
      <c r="G7" s="48">
        <v>3583000000</v>
      </c>
      <c r="H7" s="46">
        <v>3446542547.8000002</v>
      </c>
      <c r="I7" s="46">
        <v>613755106.58000004</v>
      </c>
      <c r="J7" s="47">
        <v>2832787441.2199998</v>
      </c>
      <c r="K7" s="42">
        <v>5436027351.4899998</v>
      </c>
      <c r="M7" s="35">
        <f t="shared" si="1"/>
        <v>13.463029526418561</v>
      </c>
      <c r="N7" s="56">
        <f t="shared" si="2"/>
        <v>-47.944735472378142</v>
      </c>
      <c r="O7" s="56">
        <f t="shared" si="0"/>
        <v>52.055264527621844</v>
      </c>
      <c r="P7" s="56">
        <f t="shared" si="0"/>
        <v>7.0082156334090167</v>
      </c>
      <c r="Q7" s="56">
        <f t="shared" si="0"/>
        <v>45.047048894212836</v>
      </c>
      <c r="R7" s="56">
        <f t="shared" si="3"/>
        <v>96.191530778677091</v>
      </c>
      <c r="S7" s="56">
        <f t="shared" si="4"/>
        <v>17.807849404667085</v>
      </c>
      <c r="T7" s="56">
        <f t="shared" si="4"/>
        <v>82.192150595332905</v>
      </c>
    </row>
    <row r="8" spans="1:20" ht="18" customHeight="1">
      <c r="A8" s="45">
        <v>2016</v>
      </c>
      <c r="B8" s="46">
        <v>5436027351.4899998</v>
      </c>
      <c r="C8" s="46">
        <v>-2348732310.9499998</v>
      </c>
      <c r="D8" s="46">
        <v>3087295040.54</v>
      </c>
      <c r="E8" s="46">
        <v>444615069.42000002</v>
      </c>
      <c r="F8" s="47">
        <v>2642679971.1199999</v>
      </c>
      <c r="G8" s="48">
        <v>3556500000</v>
      </c>
      <c r="H8" s="46">
        <v>3565650446.2600002</v>
      </c>
      <c r="I8" s="46">
        <v>553460672.35000002</v>
      </c>
      <c r="J8" s="47">
        <v>3012189773.9099998</v>
      </c>
      <c r="K8" s="42">
        <v>5742409280.1400003</v>
      </c>
      <c r="M8" s="35">
        <f t="shared" si="1"/>
        <v>14.401444098528149</v>
      </c>
      <c r="N8" s="56">
        <f t="shared" si="2"/>
        <v>-43.206778757399348</v>
      </c>
      <c r="O8" s="56">
        <f t="shared" si="0"/>
        <v>56.793221242600644</v>
      </c>
      <c r="P8" s="56">
        <f t="shared" si="0"/>
        <v>8.1790440090065459</v>
      </c>
      <c r="Q8" s="56">
        <f t="shared" si="0"/>
        <v>48.614177233594106</v>
      </c>
      <c r="R8" s="56">
        <f t="shared" si="3"/>
        <v>100.25728795894841</v>
      </c>
      <c r="S8" s="56">
        <f t="shared" si="4"/>
        <v>15.52201150088964</v>
      </c>
      <c r="T8" s="56">
        <f t="shared" si="4"/>
        <v>84.477988499110353</v>
      </c>
    </row>
    <row r="9" spans="1:20" ht="18" customHeight="1">
      <c r="A9" s="101">
        <v>2017</v>
      </c>
      <c r="B9" s="46">
        <v>5742409280.1400003</v>
      </c>
      <c r="C9" s="46">
        <v>-3436564904.4700003</v>
      </c>
      <c r="D9" s="46">
        <v>2305844375.6700001</v>
      </c>
      <c r="E9" s="46">
        <v>345728710.35000002</v>
      </c>
      <c r="F9" s="47">
        <v>1960115665.3199999</v>
      </c>
      <c r="G9" s="46">
        <v>4241600000</v>
      </c>
      <c r="H9" s="46">
        <v>3014793379.6900001</v>
      </c>
      <c r="I9" s="46">
        <v>600770700.06999993</v>
      </c>
      <c r="J9" s="47">
        <v>2414022679.6199999</v>
      </c>
      <c r="K9" s="46">
        <v>4456425027.5199995</v>
      </c>
      <c r="M9" s="35">
        <f t="shared" si="1"/>
        <v>14.993583868796131</v>
      </c>
      <c r="N9" s="56">
        <f t="shared" si="2"/>
        <v>-59.845349518281232</v>
      </c>
      <c r="O9" s="56">
        <f t="shared" si="0"/>
        <v>40.154650481718775</v>
      </c>
      <c r="P9" s="56">
        <f t="shared" si="0"/>
        <v>6.0206211971984542</v>
      </c>
      <c r="Q9" s="56">
        <f t="shared" si="0"/>
        <v>34.134029284520317</v>
      </c>
      <c r="R9" s="56">
        <f t="shared" si="3"/>
        <v>71.076796013061099</v>
      </c>
      <c r="S9" s="56">
        <f t="shared" si="4"/>
        <v>19.927425345871459</v>
      </c>
      <c r="T9" s="56">
        <f t="shared" si="4"/>
        <v>80.07257465412853</v>
      </c>
    </row>
    <row r="10" spans="1:20" ht="18" customHeight="1">
      <c r="A10" s="49">
        <v>2018</v>
      </c>
      <c r="B10" s="43">
        <v>4456425027.5199995</v>
      </c>
      <c r="C10" s="43">
        <v>-2147556893.5999999</v>
      </c>
      <c r="D10" s="43">
        <v>2308868133.9200001</v>
      </c>
      <c r="E10" s="43">
        <v>324102434.57999998</v>
      </c>
      <c r="F10" s="50">
        <v>1984765699.3399999</v>
      </c>
      <c r="G10" s="51">
        <v>4301800000</v>
      </c>
      <c r="H10" s="43">
        <v>3430146224.5</v>
      </c>
      <c r="I10" s="43">
        <v>617968082.95000005</v>
      </c>
      <c r="J10" s="50">
        <v>2812178141.5499997</v>
      </c>
      <c r="K10" s="43">
        <v>4893703952.5</v>
      </c>
      <c r="M10" s="35">
        <f>E10/D10*100</f>
        <v>14.037286487632288</v>
      </c>
      <c r="N10" s="56">
        <f>C10/$B10*100</f>
        <v>-48.190127295715222</v>
      </c>
      <c r="O10" s="56">
        <f>D10/$B10*100</f>
        <v>51.809872704284786</v>
      </c>
      <c r="P10" s="56">
        <f>E10/$B10*100</f>
        <v>7.2727002603780591</v>
      </c>
      <c r="Q10" s="56">
        <f>F10/$B10*100</f>
        <v>44.537172443906726</v>
      </c>
      <c r="R10" s="56">
        <f>H10/G10*100</f>
        <v>79.737463956948247</v>
      </c>
      <c r="S10" s="56">
        <f>I10/$H10*100</f>
        <v>18.015794152917753</v>
      </c>
      <c r="T10" s="56">
        <f>J10/$H10*100</f>
        <v>81.984205847082237</v>
      </c>
    </row>
    <row r="12" spans="1:20">
      <c r="E12" s="7"/>
    </row>
    <row r="14" spans="1:20">
      <c r="A14" s="62">
        <v>2011</v>
      </c>
      <c r="B14" s="7">
        <v>9583128011.1399994</v>
      </c>
      <c r="C14" s="7">
        <v>-2602966045.25</v>
      </c>
      <c r="D14" s="7">
        <v>6980161965.8900003</v>
      </c>
      <c r="E14" s="7">
        <v>372963454.98000002</v>
      </c>
      <c r="F14" s="7">
        <v>6607198510.9099998</v>
      </c>
      <c r="G14" s="7">
        <v>3274000000</v>
      </c>
      <c r="H14" s="7">
        <v>4405888861.5699997</v>
      </c>
      <c r="I14" s="7">
        <v>537977518.67999995</v>
      </c>
      <c r="J14" s="7">
        <v>3867911342.8899999</v>
      </c>
      <c r="K14" s="7">
        <v>10538488790.43</v>
      </c>
    </row>
    <row r="15" spans="1:20">
      <c r="A15" s="62">
        <v>2012</v>
      </c>
      <c r="B15" s="7">
        <v>10538488790.43</v>
      </c>
      <c r="C15" s="7">
        <v>-2587983887.75</v>
      </c>
      <c r="D15" s="7">
        <v>7950504902.6799994</v>
      </c>
      <c r="E15" s="7">
        <v>356987206.32000005</v>
      </c>
      <c r="F15" s="7">
        <v>7593517696.3599997</v>
      </c>
      <c r="G15" s="7">
        <v>4131000000</v>
      </c>
      <c r="H15" s="7">
        <v>3777045213.8299999</v>
      </c>
      <c r="I15" s="7">
        <v>546737159.54999995</v>
      </c>
      <c r="J15" s="7">
        <v>3230308054.2799997</v>
      </c>
      <c r="K15" s="7">
        <v>10885014942.75</v>
      </c>
    </row>
    <row r="16" spans="1:20">
      <c r="A16" s="62">
        <v>2013</v>
      </c>
      <c r="B16" s="7">
        <v>10885014942.75</v>
      </c>
      <c r="C16" s="7">
        <v>-2466728815.52</v>
      </c>
      <c r="D16" s="7">
        <v>8418286127.2299995</v>
      </c>
      <c r="E16" s="7">
        <v>332964974.93000001</v>
      </c>
      <c r="F16" s="7">
        <v>8085321152.2999992</v>
      </c>
      <c r="G16" s="7">
        <v>4131000000</v>
      </c>
      <c r="H16" s="7">
        <v>3435905426.52</v>
      </c>
      <c r="I16" s="7">
        <v>561151900.25</v>
      </c>
      <c r="J16" s="7">
        <v>2874753526.2699995</v>
      </c>
      <c r="K16" s="7">
        <v>11031624698.91</v>
      </c>
    </row>
    <row r="17" spans="1:11">
      <c r="A17" s="62">
        <v>2014</v>
      </c>
      <c r="B17" s="7">
        <v>11031624698.91</v>
      </c>
      <c r="C17" s="7">
        <v>-8226631809.1500006</v>
      </c>
      <c r="D17" s="7">
        <v>2804992889.7600002</v>
      </c>
      <c r="E17" s="7">
        <v>415062900.76999998</v>
      </c>
      <c r="F17" s="7">
        <v>2389929988.9900002</v>
      </c>
      <c r="G17" s="7">
        <v>4131000000</v>
      </c>
      <c r="H17" s="7">
        <v>3691311596.54</v>
      </c>
      <c r="I17" s="7">
        <v>569089956.83000004</v>
      </c>
      <c r="J17" s="7">
        <v>3122221639.71</v>
      </c>
      <c r="K17" s="7">
        <v>5599920321.3600006</v>
      </c>
    </row>
    <row r="18" spans="1:11">
      <c r="A18" s="62">
        <v>2015</v>
      </c>
      <c r="B18" s="7">
        <v>5599920321.3600006</v>
      </c>
      <c r="C18" s="7">
        <v>-2684866984.7400002</v>
      </c>
      <c r="D18" s="7">
        <v>2915053336.6199999</v>
      </c>
      <c r="E18" s="7">
        <v>392454491.42000002</v>
      </c>
      <c r="F18" s="7">
        <v>2522598845.2000003</v>
      </c>
      <c r="G18" s="7">
        <v>3583000000</v>
      </c>
      <c r="H18" s="7">
        <v>3446542547.8000002</v>
      </c>
      <c r="I18" s="7">
        <v>613755106.58000004</v>
      </c>
      <c r="J18" s="7">
        <v>2832787441.2199998</v>
      </c>
      <c r="K18" s="7">
        <v>5436027351.4899998</v>
      </c>
    </row>
    <row r="19" spans="1:11">
      <c r="A19" s="62">
        <v>2016</v>
      </c>
      <c r="B19" s="7">
        <v>5436027351.4899998</v>
      </c>
      <c r="C19" s="7">
        <v>-2348732310.9499998</v>
      </c>
      <c r="D19" s="7">
        <v>3087295040.54</v>
      </c>
      <c r="E19" s="7">
        <v>444615069.42000002</v>
      </c>
      <c r="F19" s="7">
        <v>2642679971.1199999</v>
      </c>
      <c r="G19" s="7">
        <v>3556500000</v>
      </c>
      <c r="H19" s="7">
        <v>3565650446.2600002</v>
      </c>
      <c r="I19" s="7">
        <v>553460672.35000002</v>
      </c>
      <c r="J19" s="7">
        <v>3012189773.9099998</v>
      </c>
      <c r="K19" s="7">
        <v>5742409280.1400003</v>
      </c>
    </row>
    <row r="20" spans="1:11">
      <c r="A20" s="62">
        <v>2017</v>
      </c>
      <c r="B20" s="7">
        <v>5742409280.1400003</v>
      </c>
      <c r="C20" s="7">
        <v>-3436564904.4700003</v>
      </c>
      <c r="D20" s="7">
        <v>2305844375.6700001</v>
      </c>
      <c r="E20" s="7">
        <v>345728710.35000002</v>
      </c>
      <c r="F20" s="7">
        <v>1960115665.3199999</v>
      </c>
      <c r="G20" s="7">
        <v>4241600000</v>
      </c>
      <c r="H20" s="7">
        <v>3014793379.6900001</v>
      </c>
      <c r="I20" s="7">
        <v>600770700.06999993</v>
      </c>
      <c r="J20" s="7">
        <v>2414022679.6199999</v>
      </c>
      <c r="K20" s="7">
        <v>4456425027.5199995</v>
      </c>
    </row>
    <row r="21" spans="1:11">
      <c r="A21" s="62">
        <v>2018</v>
      </c>
      <c r="B21" s="7">
        <v>4456425027.5199995</v>
      </c>
      <c r="C21" s="7">
        <v>-2147556893.5999999</v>
      </c>
      <c r="D21" s="7">
        <v>2308868133.9200001</v>
      </c>
      <c r="E21" s="7">
        <v>324102434.57999998</v>
      </c>
      <c r="F21" s="7">
        <v>1984765699.3399999</v>
      </c>
      <c r="G21" s="7">
        <v>4301800000</v>
      </c>
      <c r="H21" s="7">
        <v>3430146224.5</v>
      </c>
      <c r="I21" s="7">
        <v>617968082.95000005</v>
      </c>
      <c r="J21" s="7">
        <v>2812178141.5499997</v>
      </c>
      <c r="K21" s="7">
        <v>4893703952.5</v>
      </c>
    </row>
  </sheetData>
  <mergeCells count="4">
    <mergeCell ref="A1:A2"/>
    <mergeCell ref="B1:F1"/>
    <mergeCell ref="G1:J1"/>
    <mergeCell ref="K1:K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T22"/>
  <sheetViews>
    <sheetView workbookViewId="0">
      <selection activeCell="S10" sqref="S10"/>
    </sheetView>
  </sheetViews>
  <sheetFormatPr defaultRowHeight="15"/>
  <cols>
    <col min="1" max="1" width="8" customWidth="1"/>
    <col min="2" max="2" width="16" bestFit="1" customWidth="1"/>
    <col min="3" max="3" width="16.7109375" bestFit="1" customWidth="1"/>
    <col min="4" max="6" width="16" bestFit="1" customWidth="1"/>
    <col min="7" max="9" width="17.28515625" bestFit="1" customWidth="1"/>
    <col min="10" max="10" width="16" bestFit="1" customWidth="1"/>
    <col min="11" max="11" width="15.85546875" customWidth="1"/>
  </cols>
  <sheetData>
    <row r="1" spans="1:20" ht="18.75">
      <c r="A1" s="125" t="s">
        <v>38</v>
      </c>
      <c r="B1" s="127" t="s">
        <v>39</v>
      </c>
      <c r="C1" s="127"/>
      <c r="D1" s="127"/>
      <c r="E1" s="127"/>
      <c r="F1" s="128"/>
      <c r="G1" s="129" t="s">
        <v>40</v>
      </c>
      <c r="H1" s="127"/>
      <c r="I1" s="127"/>
      <c r="J1" s="128"/>
      <c r="K1" s="130" t="s">
        <v>58</v>
      </c>
    </row>
    <row r="2" spans="1:20" ht="47.25">
      <c r="A2" s="126"/>
      <c r="B2" s="52" t="s">
        <v>41</v>
      </c>
      <c r="C2" s="52" t="s">
        <v>59</v>
      </c>
      <c r="D2" s="52" t="s">
        <v>62</v>
      </c>
      <c r="E2" s="52" t="s">
        <v>63</v>
      </c>
      <c r="F2" s="53" t="s">
        <v>64</v>
      </c>
      <c r="G2" s="54" t="s">
        <v>41</v>
      </c>
      <c r="H2" s="52" t="s">
        <v>1</v>
      </c>
      <c r="I2" s="52" t="s">
        <v>60</v>
      </c>
      <c r="J2" s="53" t="s">
        <v>61</v>
      </c>
      <c r="K2" s="131"/>
    </row>
    <row r="3" spans="1:20" ht="18" customHeight="1">
      <c r="A3" s="45">
        <v>2011</v>
      </c>
      <c r="B3" s="46">
        <v>37058290930.75</v>
      </c>
      <c r="C3" s="46">
        <v>-11552454537.200001</v>
      </c>
      <c r="D3" s="46">
        <v>25505836393.549999</v>
      </c>
      <c r="E3" s="46">
        <v>5163153369.8899994</v>
      </c>
      <c r="F3" s="47">
        <v>20342683023.66</v>
      </c>
      <c r="G3" s="48">
        <v>134187705000</v>
      </c>
      <c r="H3" s="46">
        <v>135548908822.75</v>
      </c>
      <c r="I3" s="46">
        <v>113316477066.42999</v>
      </c>
      <c r="J3" s="47">
        <v>22232431756.320004</v>
      </c>
      <c r="K3" s="42">
        <f>F3+J3</f>
        <v>42575114779.980003</v>
      </c>
      <c r="M3" s="35">
        <f>E3/D3*100</f>
        <v>20.243027086912839</v>
      </c>
      <c r="N3" s="56">
        <f>C3/$B3*100</f>
        <v>-31.17373804093614</v>
      </c>
      <c r="O3" s="56">
        <f t="shared" ref="O3:Q9" si="0">D3/$B3*100</f>
        <v>68.826261959063856</v>
      </c>
      <c r="P3" s="56">
        <f t="shared" si="0"/>
        <v>13.932518851282886</v>
      </c>
      <c r="Q3" s="56">
        <f t="shared" si="0"/>
        <v>54.893743107780978</v>
      </c>
      <c r="R3" s="56">
        <f>H3/G3*100</f>
        <v>101.01440278954767</v>
      </c>
      <c r="S3" s="56">
        <f>I3/$H3*100</f>
        <v>83.598221520623113</v>
      </c>
      <c r="T3" s="56">
        <f>J3/$H3*100</f>
        <v>16.401778479376883</v>
      </c>
    </row>
    <row r="4" spans="1:20" ht="18" customHeight="1">
      <c r="A4" s="45">
        <v>2012</v>
      </c>
      <c r="B4" s="46">
        <v>42575114779.979996</v>
      </c>
      <c r="C4" s="46">
        <v>-11795111255.980001</v>
      </c>
      <c r="D4" s="46">
        <v>30780003524</v>
      </c>
      <c r="E4" s="46">
        <v>6800227261.8700008</v>
      </c>
      <c r="F4" s="47">
        <v>23979776262.130001</v>
      </c>
      <c r="G4" s="48">
        <v>137849440000</v>
      </c>
      <c r="H4" s="46">
        <v>133117607254.14001</v>
      </c>
      <c r="I4" s="46">
        <v>110695234104.76001</v>
      </c>
      <c r="J4" s="47">
        <v>22422373149.380001</v>
      </c>
      <c r="K4" s="42">
        <f t="shared" ref="K4:K9" si="1">F4+J4</f>
        <v>46402149411.510002</v>
      </c>
      <c r="M4" s="35">
        <f t="shared" ref="M4:M9" si="2">E4/D4*100</f>
        <v>22.093003519533973</v>
      </c>
      <c r="N4" s="56">
        <f t="shared" ref="N4:N9" si="3">C4/$B4*100</f>
        <v>-27.704238301963173</v>
      </c>
      <c r="O4" s="56">
        <f t="shared" si="0"/>
        <v>72.295761698036841</v>
      </c>
      <c r="P4" s="56">
        <f t="shared" si="0"/>
        <v>15.972305176421173</v>
      </c>
      <c r="Q4" s="56">
        <f t="shared" si="0"/>
        <v>56.323456521615675</v>
      </c>
      <c r="R4" s="56">
        <f t="shared" ref="R4:R9" si="4">H4/G4*100</f>
        <v>96.567390664873216</v>
      </c>
      <c r="S4" s="56">
        <f t="shared" ref="S4:T9" si="5">I4/$H4*100</f>
        <v>83.155967409651083</v>
      </c>
      <c r="T4" s="56">
        <f t="shared" si="5"/>
        <v>16.844032590348903</v>
      </c>
    </row>
    <row r="5" spans="1:20" ht="18" customHeight="1">
      <c r="A5" s="45">
        <v>2013</v>
      </c>
      <c r="B5" s="46">
        <v>46402149411.510002</v>
      </c>
      <c r="C5" s="46">
        <v>-12762168203.940001</v>
      </c>
      <c r="D5" s="46">
        <v>33639981207.570004</v>
      </c>
      <c r="E5" s="46">
        <v>6122248182.5100002</v>
      </c>
      <c r="F5" s="47">
        <v>27517733025.060005</v>
      </c>
      <c r="G5" s="48">
        <v>127127355000</v>
      </c>
      <c r="H5" s="46">
        <v>131128624255.42</v>
      </c>
      <c r="I5" s="46">
        <v>107754093983.10001</v>
      </c>
      <c r="J5" s="47">
        <v>23374530272.320004</v>
      </c>
      <c r="K5" s="42">
        <f t="shared" si="1"/>
        <v>50892263297.380005</v>
      </c>
      <c r="M5" s="35">
        <f t="shared" si="2"/>
        <v>18.199321054116137</v>
      </c>
      <c r="N5" s="56">
        <f t="shared" si="3"/>
        <v>-27.503398798966757</v>
      </c>
      <c r="O5" s="56">
        <f t="shared" si="0"/>
        <v>72.496601201033258</v>
      </c>
      <c r="P5" s="56">
        <f t="shared" si="0"/>
        <v>13.193889205898257</v>
      </c>
      <c r="Q5" s="56">
        <f t="shared" si="0"/>
        <v>59.302711995134992</v>
      </c>
      <c r="R5" s="56">
        <f t="shared" si="4"/>
        <v>103.14744946547501</v>
      </c>
      <c r="S5" s="56">
        <f t="shared" si="5"/>
        <v>82.174349494592633</v>
      </c>
      <c r="T5" s="56">
        <f t="shared" si="5"/>
        <v>17.825650505407367</v>
      </c>
    </row>
    <row r="6" spans="1:20" ht="18" customHeight="1">
      <c r="A6" s="45">
        <v>2014</v>
      </c>
      <c r="B6" s="46">
        <v>50892263297.37999</v>
      </c>
      <c r="C6" s="46">
        <v>-31764144167.009998</v>
      </c>
      <c r="D6" s="46">
        <v>19128119130.369999</v>
      </c>
      <c r="E6" s="46">
        <v>6373524778.0900002</v>
      </c>
      <c r="F6" s="47">
        <v>12754594352.280001</v>
      </c>
      <c r="G6" s="48">
        <v>128291860000</v>
      </c>
      <c r="H6" s="46">
        <v>134826141901.90001</v>
      </c>
      <c r="I6" s="46">
        <v>109744424363.05</v>
      </c>
      <c r="J6" s="47">
        <v>25081717538.850006</v>
      </c>
      <c r="K6" s="42">
        <f t="shared" si="1"/>
        <v>37836311891.130005</v>
      </c>
      <c r="M6" s="35">
        <f t="shared" si="2"/>
        <v>33.320185506219794</v>
      </c>
      <c r="N6" s="56">
        <f t="shared" si="3"/>
        <v>-62.414485245825688</v>
      </c>
      <c r="O6" s="56">
        <f t="shared" si="0"/>
        <v>37.585514754174319</v>
      </c>
      <c r="P6" s="56">
        <f t="shared" si="0"/>
        <v>12.523563239558493</v>
      </c>
      <c r="Q6" s="56">
        <f t="shared" si="0"/>
        <v>25.061951514615831</v>
      </c>
      <c r="R6" s="56">
        <f t="shared" si="4"/>
        <v>105.09329422918961</v>
      </c>
      <c r="S6" s="56">
        <f t="shared" si="5"/>
        <v>81.39699231540753</v>
      </c>
      <c r="T6" s="56">
        <f t="shared" si="5"/>
        <v>18.60300768459247</v>
      </c>
    </row>
    <row r="7" spans="1:20" ht="18" customHeight="1">
      <c r="A7" s="45">
        <v>2015</v>
      </c>
      <c r="B7" s="46">
        <v>37836311891.130005</v>
      </c>
      <c r="C7" s="46">
        <v>-19045134868.419998</v>
      </c>
      <c r="D7" s="46">
        <v>18791177022.709999</v>
      </c>
      <c r="E7" s="46">
        <v>8988868719.7700005</v>
      </c>
      <c r="F7" s="47">
        <v>9802308302.9400005</v>
      </c>
      <c r="G7" s="48">
        <v>136465700000</v>
      </c>
      <c r="H7" s="46">
        <v>139120341553.08002</v>
      </c>
      <c r="I7" s="46">
        <v>113460267655.2</v>
      </c>
      <c r="J7" s="47">
        <v>25660073897.880001</v>
      </c>
      <c r="K7" s="42">
        <f t="shared" si="1"/>
        <v>35462382200.82</v>
      </c>
      <c r="M7" s="35">
        <f t="shared" si="2"/>
        <v>47.835581075664074</v>
      </c>
      <c r="N7" s="56">
        <f t="shared" si="3"/>
        <v>-50.335600687562689</v>
      </c>
      <c r="O7" s="56">
        <f t="shared" si="0"/>
        <v>49.66439931243729</v>
      </c>
      <c r="P7" s="56">
        <f t="shared" si="0"/>
        <v>23.757253998842494</v>
      </c>
      <c r="Q7" s="56">
        <f t="shared" si="0"/>
        <v>25.907145313594803</v>
      </c>
      <c r="R7" s="56">
        <f t="shared" si="4"/>
        <v>101.94528116081918</v>
      </c>
      <c r="S7" s="56">
        <f t="shared" si="5"/>
        <v>81.555483826863906</v>
      </c>
      <c r="T7" s="56">
        <f t="shared" si="5"/>
        <v>18.444516173136083</v>
      </c>
    </row>
    <row r="8" spans="1:20" ht="18" customHeight="1">
      <c r="A8" s="45">
        <v>2016</v>
      </c>
      <c r="B8" s="46">
        <v>35462382200.82</v>
      </c>
      <c r="C8" s="46">
        <v>-15556250323.240002</v>
      </c>
      <c r="D8" s="46">
        <v>19906131877.580002</v>
      </c>
      <c r="E8" s="46">
        <v>8174986391.3499994</v>
      </c>
      <c r="F8" s="47">
        <v>11731145486.23</v>
      </c>
      <c r="G8" s="48">
        <v>141146020000</v>
      </c>
      <c r="H8" s="46">
        <v>143813457603.73999</v>
      </c>
      <c r="I8" s="46">
        <v>118202091532.28</v>
      </c>
      <c r="J8" s="47">
        <v>25611366071.460007</v>
      </c>
      <c r="K8" s="42">
        <f t="shared" si="1"/>
        <v>37342511557.690002</v>
      </c>
      <c r="M8" s="35">
        <f t="shared" si="2"/>
        <v>41.06767925393568</v>
      </c>
      <c r="N8" s="56">
        <f t="shared" si="3"/>
        <v>-43.8669072910739</v>
      </c>
      <c r="O8" s="56">
        <f t="shared" si="0"/>
        <v>56.133092708926114</v>
      </c>
      <c r="P8" s="56">
        <f t="shared" si="0"/>
        <v>23.05255846901613</v>
      </c>
      <c r="Q8" s="56">
        <f t="shared" si="0"/>
        <v>33.080534239909973</v>
      </c>
      <c r="R8" s="56">
        <f t="shared" si="4"/>
        <v>101.88984259261436</v>
      </c>
      <c r="S8" s="56">
        <f t="shared" si="5"/>
        <v>82.191259080892891</v>
      </c>
      <c r="T8" s="56">
        <f t="shared" si="5"/>
        <v>17.808740919107116</v>
      </c>
    </row>
    <row r="9" spans="1:20" ht="18" customHeight="1">
      <c r="A9" s="101">
        <v>2017</v>
      </c>
      <c r="B9" s="46">
        <v>37342511557.689995</v>
      </c>
      <c r="C9" s="46">
        <v>-16700126242.359999</v>
      </c>
      <c r="D9" s="46">
        <v>20642385315.330002</v>
      </c>
      <c r="E9" s="46">
        <v>9835199760.3700008</v>
      </c>
      <c r="F9" s="47">
        <v>10807185554.960001</v>
      </c>
      <c r="G9" s="46">
        <v>150155200000</v>
      </c>
      <c r="H9" s="46">
        <v>147298157496.82999</v>
      </c>
      <c r="I9" s="46">
        <v>125456957251.59</v>
      </c>
      <c r="J9" s="47">
        <v>21841200245.239998</v>
      </c>
      <c r="K9" s="46">
        <f t="shared" si="1"/>
        <v>32648385800.199997</v>
      </c>
      <c r="M9" s="35">
        <f t="shared" si="2"/>
        <v>47.645655335509709</v>
      </c>
      <c r="N9" s="56">
        <f t="shared" si="3"/>
        <v>-44.721486439282948</v>
      </c>
      <c r="O9" s="56">
        <f t="shared" si="0"/>
        <v>55.278513560717066</v>
      </c>
      <c r="P9" s="56">
        <f t="shared" si="0"/>
        <v>26.337810045732247</v>
      </c>
      <c r="Q9" s="56">
        <f t="shared" si="0"/>
        <v>28.940703514984822</v>
      </c>
      <c r="R9" s="56">
        <f t="shared" si="4"/>
        <v>98.097273685380188</v>
      </c>
      <c r="S9" s="56">
        <f t="shared" si="5"/>
        <v>85.172115784469298</v>
      </c>
      <c r="T9" s="56">
        <f t="shared" si="5"/>
        <v>14.827884215530695</v>
      </c>
    </row>
    <row r="10" spans="1:20" ht="18" customHeight="1">
      <c r="A10" s="49">
        <v>2018</v>
      </c>
      <c r="B10" s="43">
        <v>32648385800.200001</v>
      </c>
      <c r="C10" s="43">
        <v>-12672333003.450001</v>
      </c>
      <c r="D10" s="43">
        <v>19976052796.75</v>
      </c>
      <c r="E10" s="43">
        <v>11223383457.629999</v>
      </c>
      <c r="F10" s="50">
        <v>8752669339.1199989</v>
      </c>
      <c r="G10" s="51">
        <v>154335300000</v>
      </c>
      <c r="H10" s="43">
        <v>155452846696.47998</v>
      </c>
      <c r="I10" s="43">
        <v>130302377019.62</v>
      </c>
      <c r="J10" s="50">
        <v>25150469676.859997</v>
      </c>
      <c r="K10" s="43">
        <v>33903139015.980003</v>
      </c>
      <c r="M10" s="35">
        <f>E10/D10*100</f>
        <v>56.18418999901715</v>
      </c>
      <c r="N10" s="56">
        <f>C10/$B10*100</f>
        <v>-38.814577483253004</v>
      </c>
      <c r="O10" s="56">
        <f>D10/$B10*100</f>
        <v>61.185422516746989</v>
      </c>
      <c r="P10" s="56">
        <f>E10/$B10*100</f>
        <v>34.376534038510556</v>
      </c>
      <c r="Q10" s="56">
        <f>F10/$B10*100</f>
        <v>26.808888478236437</v>
      </c>
      <c r="R10" s="56">
        <f>H10/G10*100</f>
        <v>100.72410310310083</v>
      </c>
      <c r="S10" s="56">
        <f>I10/$H10*100</f>
        <v>83.82115849832843</v>
      </c>
      <c r="T10" s="56">
        <f>J10/$H10*100</f>
        <v>16.178841501671577</v>
      </c>
    </row>
    <row r="12" spans="1:20">
      <c r="E12" s="7"/>
    </row>
    <row r="15" spans="1:20">
      <c r="F15" s="7"/>
      <c r="J15" s="7"/>
    </row>
    <row r="16" spans="1:20">
      <c r="F16" s="7"/>
      <c r="J16" s="7"/>
    </row>
    <row r="17" spans="6:10">
      <c r="F17" s="7"/>
      <c r="J17" s="7"/>
    </row>
    <row r="18" spans="6:10">
      <c r="F18" s="7"/>
      <c r="J18" s="7"/>
    </row>
    <row r="19" spans="6:10">
      <c r="F19" s="7"/>
      <c r="J19" s="7"/>
    </row>
    <row r="20" spans="6:10">
      <c r="F20" s="7"/>
      <c r="J20" s="7"/>
    </row>
    <row r="21" spans="6:10">
      <c r="F21" s="7"/>
      <c r="J21" s="7"/>
    </row>
    <row r="22" spans="6:10">
      <c r="F22" s="7"/>
      <c r="J22" s="7"/>
    </row>
  </sheetData>
  <mergeCells count="4">
    <mergeCell ref="A1:A2"/>
    <mergeCell ref="B1:F1"/>
    <mergeCell ref="G1:J1"/>
    <mergeCell ref="K1:K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R17"/>
  <sheetViews>
    <sheetView topLeftCell="A19" workbookViewId="0">
      <selection activeCell="H23" sqref="H23"/>
    </sheetView>
  </sheetViews>
  <sheetFormatPr defaultRowHeight="15"/>
  <cols>
    <col min="1" max="1" width="51.5703125" customWidth="1"/>
    <col min="2" max="17" width="9.42578125" customWidth="1"/>
  </cols>
  <sheetData>
    <row r="1" spans="1:18">
      <c r="B1">
        <v>2003</v>
      </c>
      <c r="C1">
        <v>2004</v>
      </c>
      <c r="D1">
        <v>2005</v>
      </c>
      <c r="E1">
        <v>2006</v>
      </c>
      <c r="F1">
        <v>2007</v>
      </c>
      <c r="G1">
        <v>2008</v>
      </c>
      <c r="H1">
        <v>2009</v>
      </c>
      <c r="I1">
        <v>2010</v>
      </c>
      <c r="J1">
        <v>2011</v>
      </c>
      <c r="K1">
        <v>2012</v>
      </c>
      <c r="L1">
        <v>2013</v>
      </c>
      <c r="M1">
        <v>2014</v>
      </c>
      <c r="N1">
        <v>2015</v>
      </c>
      <c r="O1">
        <v>2016</v>
      </c>
      <c r="P1">
        <v>2017</v>
      </c>
      <c r="Q1">
        <v>2018</v>
      </c>
    </row>
    <row r="2" spans="1:18">
      <c r="A2" s="3" t="s">
        <v>65</v>
      </c>
      <c r="B2" s="13">
        <v>391593</v>
      </c>
      <c r="C2" s="13">
        <v>400561</v>
      </c>
      <c r="D2" s="13">
        <v>420449</v>
      </c>
      <c r="E2" s="13">
        <v>428139</v>
      </c>
      <c r="F2" s="13">
        <v>437189</v>
      </c>
      <c r="G2" s="13">
        <f>'Uscite2008-2018'!$C273/1000000</f>
        <v>472685.15148090007</v>
      </c>
      <c r="H2" s="13">
        <f>'Uscite2008-2018'!$C246/1000000</f>
        <v>481578.26287939009</v>
      </c>
      <c r="I2" s="13">
        <f>'Uscite2008-2018'!$C219/1000000</f>
        <v>474662.18175524991</v>
      </c>
      <c r="J2" s="13">
        <f>'Uscite2008-2018'!$C192/1000000</f>
        <v>472319.77414969011</v>
      </c>
      <c r="K2" s="13">
        <f>'Uscite2008-2018'!$C165/1000000</f>
        <v>489350.58853009006</v>
      </c>
      <c r="L2" s="13">
        <f>'Uscite2008-2018'!$C138/1000000</f>
        <v>510835.17783069995</v>
      </c>
      <c r="M2" s="13">
        <f>'Uscite2008-2018'!$C111/1000000</f>
        <v>526195.11499342998</v>
      </c>
      <c r="N2" s="13">
        <f>'Uscite2008-2018'!$C84/1000000</f>
        <v>569801.09880231018</v>
      </c>
      <c r="O2" s="13">
        <f>'Uscite2008-2018'!$C57/1000000</f>
        <v>549647.20947318012</v>
      </c>
      <c r="P2" s="13">
        <f>'Uscite2008-2018'!$C30/1000000</f>
        <v>548889.87307429989</v>
      </c>
      <c r="Q2" s="13">
        <f>'Uscite2008-2018'!$C3/1000000</f>
        <v>561969.18706958019</v>
      </c>
    </row>
    <row r="3" spans="1:18">
      <c r="A3" s="3" t="s">
        <v>66</v>
      </c>
      <c r="B3" s="13">
        <v>60035</v>
      </c>
      <c r="C3" s="13">
        <v>47364</v>
      </c>
      <c r="D3" s="13">
        <v>46794</v>
      </c>
      <c r="E3" s="13">
        <v>39854</v>
      </c>
      <c r="F3" s="13">
        <v>53157</v>
      </c>
      <c r="G3" s="13">
        <f>'Uscite2008-2018'!$C286/1000000</f>
        <v>63051.550530389984</v>
      </c>
      <c r="H3" s="13">
        <f>'Uscite2008-2018'!$C259/1000000</f>
        <v>58913.34283632999</v>
      </c>
      <c r="I3" s="13">
        <f>'Uscite2008-2018'!$C232/1000000</f>
        <v>52282.257116829984</v>
      </c>
      <c r="J3" s="13">
        <f>'Uscite2008-2018'!$C205/1000000</f>
        <v>48502.102476930006</v>
      </c>
      <c r="K3" s="13">
        <f>'Uscite2008-2018'!$C178/1000000</f>
        <v>45653.027502720004</v>
      </c>
      <c r="L3" s="13">
        <f>'Uscite2008-2018'!$C151/1000000</f>
        <v>71174.831876520009</v>
      </c>
      <c r="M3" s="13">
        <f>'Uscite2008-2018'!$C124/1000000</f>
        <v>76830.108167940009</v>
      </c>
      <c r="N3" s="13">
        <f>'Uscite2008-2018'!$C97/1000000</f>
        <v>41309.733821439986</v>
      </c>
      <c r="O3" s="13">
        <f>'Uscite2008-2018'!$C70/1000000</f>
        <v>42794.163934470009</v>
      </c>
      <c r="P3" s="13">
        <f>'Uscite2008-2018'!$C43/1000000</f>
        <v>63180.564578250014</v>
      </c>
      <c r="Q3" s="13">
        <f>'Uscite2008-2018'!$C16/1000000</f>
        <v>49628.078957879996</v>
      </c>
    </row>
    <row r="4" spans="1:18">
      <c r="A4" s="3" t="s">
        <v>67</v>
      </c>
      <c r="B4" s="13">
        <v>230794</v>
      </c>
      <c r="C4" s="13">
        <v>192929</v>
      </c>
      <c r="D4" s="13">
        <v>168313</v>
      </c>
      <c r="E4" s="13">
        <v>163620</v>
      </c>
      <c r="F4" s="13">
        <v>164199</v>
      </c>
      <c r="G4" s="13">
        <f>'Uscite2008-2018'!$C294/1000000</f>
        <v>184807.78960349999</v>
      </c>
      <c r="H4" s="13">
        <f>'Uscite2008-2018'!$C267/1000000</f>
        <v>176141.24064973003</v>
      </c>
      <c r="I4" s="13">
        <f>'Uscite2008-2018'!$C240/1000000</f>
        <v>188435.48696680999</v>
      </c>
      <c r="J4" s="13">
        <f>'Uscite2008-2018'!$C213/1000000</f>
        <v>186135.30153909998</v>
      </c>
      <c r="K4" s="13">
        <f>'Uscite2008-2018'!$C186/1000000</f>
        <v>214333.65089756</v>
      </c>
      <c r="L4" s="13">
        <f>'Uscite2008-2018'!$C159/1000000</f>
        <v>170972.57642073999</v>
      </c>
      <c r="M4" s="13">
        <f>'Uscite2008-2018'!$C132/1000000</f>
        <v>207562.17912295001</v>
      </c>
      <c r="N4" s="13">
        <f>'Uscite2008-2018'!$C105/1000000</f>
        <v>215519.97420264999</v>
      </c>
      <c r="O4" s="13">
        <f>'Uscite2008-2018'!$C78/1000000</f>
        <v>195981.73153263004</v>
      </c>
      <c r="P4" s="13">
        <f>'Uscite2008-2018'!$C51/1000000</f>
        <v>242072.35235299004</v>
      </c>
      <c r="Q4" s="13">
        <f>'Uscite2008-2018'!$C24/1000000</f>
        <v>205104.2601751099</v>
      </c>
    </row>
    <row r="5" spans="1:18">
      <c r="B5" s="14">
        <f t="shared" ref="B5:P5" si="0">SUM(B2:B4)</f>
        <v>682422</v>
      </c>
      <c r="C5" s="14">
        <f t="shared" si="0"/>
        <v>640854</v>
      </c>
      <c r="D5" s="14">
        <f t="shared" si="0"/>
        <v>635556</v>
      </c>
      <c r="E5" s="14">
        <f t="shared" si="0"/>
        <v>631613</v>
      </c>
      <c r="F5" s="14">
        <f t="shared" si="0"/>
        <v>654545</v>
      </c>
      <c r="G5" s="14">
        <f t="shared" si="0"/>
        <v>720544.49161478993</v>
      </c>
      <c r="H5" s="14">
        <f t="shared" si="0"/>
        <v>716632.84636545018</v>
      </c>
      <c r="I5" s="14">
        <f t="shared" si="0"/>
        <v>715379.9258388899</v>
      </c>
      <c r="J5" s="14">
        <f t="shared" si="0"/>
        <v>706957.17816572008</v>
      </c>
      <c r="K5" s="14">
        <f t="shared" si="0"/>
        <v>749337.26693037013</v>
      </c>
      <c r="L5" s="14">
        <f t="shared" si="0"/>
        <v>752982.58612795989</v>
      </c>
      <c r="M5" s="14">
        <f t="shared" si="0"/>
        <v>810587.40228431998</v>
      </c>
      <c r="N5" s="14">
        <f t="shared" si="0"/>
        <v>826630.80682640022</v>
      </c>
      <c r="O5" s="14">
        <f t="shared" si="0"/>
        <v>788423.1049402802</v>
      </c>
      <c r="P5" s="14">
        <f t="shared" si="0"/>
        <v>854142.79000554001</v>
      </c>
      <c r="Q5" s="14">
        <f>SUM(Q2:Q4)</f>
        <v>816701.52620257018</v>
      </c>
    </row>
    <row r="7" spans="1:18">
      <c r="B7">
        <v>2003</v>
      </c>
      <c r="C7">
        <v>2004</v>
      </c>
      <c r="D7">
        <v>2005</v>
      </c>
      <c r="E7">
        <v>2006</v>
      </c>
      <c r="F7">
        <v>2007</v>
      </c>
      <c r="G7">
        <v>2008</v>
      </c>
      <c r="H7">
        <v>2009</v>
      </c>
      <c r="I7">
        <v>2010</v>
      </c>
      <c r="J7">
        <v>2011</v>
      </c>
      <c r="K7">
        <v>2012</v>
      </c>
      <c r="L7">
        <v>2013</v>
      </c>
      <c r="M7">
        <v>2014</v>
      </c>
      <c r="N7">
        <v>2015</v>
      </c>
      <c r="O7">
        <v>2016</v>
      </c>
      <c r="P7">
        <v>2017</v>
      </c>
      <c r="Q7">
        <v>2018</v>
      </c>
    </row>
    <row r="8" spans="1:18">
      <c r="A8" s="3" t="s">
        <v>65</v>
      </c>
      <c r="B8" s="13">
        <f t="shared" ref="B8:P8" si="1">B2/B$5*100</f>
        <v>57.382821773037797</v>
      </c>
      <c r="C8" s="13">
        <f t="shared" si="1"/>
        <v>62.504252138552616</v>
      </c>
      <c r="D8" s="13">
        <f t="shared" si="1"/>
        <v>66.154516675163165</v>
      </c>
      <c r="E8" s="13">
        <f t="shared" si="1"/>
        <v>67.785020257657777</v>
      </c>
      <c r="F8" s="13">
        <f t="shared" si="1"/>
        <v>66.792810272784905</v>
      </c>
      <c r="G8" s="13">
        <f t="shared" si="1"/>
        <v>65.601105411489584</v>
      </c>
      <c r="H8" s="13">
        <f t="shared" si="1"/>
        <v>67.200138163051363</v>
      </c>
      <c r="I8" s="13">
        <f t="shared" si="1"/>
        <v>66.351062506910225</v>
      </c>
      <c r="J8" s="13">
        <f t="shared" si="1"/>
        <v>66.810238121519177</v>
      </c>
      <c r="K8" s="13">
        <f t="shared" si="1"/>
        <v>65.304451029733912</v>
      </c>
      <c r="L8" s="13">
        <f t="shared" si="1"/>
        <v>67.841565959387268</v>
      </c>
      <c r="M8" s="13">
        <f t="shared" si="1"/>
        <v>64.915284090346972</v>
      </c>
      <c r="N8" s="13">
        <f t="shared" si="1"/>
        <v>68.930542401376229</v>
      </c>
      <c r="O8" s="13">
        <f t="shared" si="1"/>
        <v>69.714751638945643</v>
      </c>
      <c r="P8" s="13">
        <f t="shared" si="1"/>
        <v>64.262074151646203</v>
      </c>
      <c r="Q8" s="13">
        <f>Q2/Q$5*100</f>
        <v>68.809616370202846</v>
      </c>
    </row>
    <row r="9" spans="1:18">
      <c r="A9" s="3" t="s">
        <v>66</v>
      </c>
      <c r="B9" s="13">
        <f t="shared" ref="B9:P9" si="2">B3/B$5*100</f>
        <v>8.7973424068977852</v>
      </c>
      <c r="C9" s="13">
        <f t="shared" si="2"/>
        <v>7.3907629506876766</v>
      </c>
      <c r="D9" s="13">
        <f t="shared" si="2"/>
        <v>7.3626871589600285</v>
      </c>
      <c r="E9" s="13">
        <f t="shared" si="2"/>
        <v>6.3098764591609093</v>
      </c>
      <c r="F9" s="13">
        <f t="shared" si="2"/>
        <v>8.1212139730652595</v>
      </c>
      <c r="G9" s="13">
        <f t="shared" si="2"/>
        <v>8.7505423001828948</v>
      </c>
      <c r="H9" s="13">
        <f t="shared" si="2"/>
        <v>8.2208543935881586</v>
      </c>
      <c r="I9" s="13">
        <f t="shared" si="2"/>
        <v>7.3083204082811273</v>
      </c>
      <c r="J9" s="13">
        <f t="shared" si="2"/>
        <v>6.8606846319566577</v>
      </c>
      <c r="K9" s="13">
        <f t="shared" si="2"/>
        <v>6.0924538945908546</v>
      </c>
      <c r="L9" s="13">
        <f t="shared" si="2"/>
        <v>9.4523875037429796</v>
      </c>
      <c r="M9" s="13">
        <f t="shared" si="2"/>
        <v>9.4783249716717446</v>
      </c>
      <c r="N9" s="13">
        <f t="shared" si="2"/>
        <v>4.9973620000972687</v>
      </c>
      <c r="O9" s="13">
        <f t="shared" si="2"/>
        <v>5.4278170776985908</v>
      </c>
      <c r="P9" s="13">
        <f t="shared" si="2"/>
        <v>7.3969557921152989</v>
      </c>
      <c r="Q9" s="13">
        <f>Q3/Q$5*100</f>
        <v>6.0766482448779602</v>
      </c>
    </row>
    <row r="10" spans="1:18">
      <c r="A10" s="3" t="s">
        <v>67</v>
      </c>
      <c r="B10" s="13">
        <f t="shared" ref="B10:P10" si="3">B4/B$5*100</f>
        <v>33.819835820064419</v>
      </c>
      <c r="C10" s="13">
        <f t="shared" si="3"/>
        <v>30.104984910759704</v>
      </c>
      <c r="D10" s="13">
        <f t="shared" si="3"/>
        <v>26.48279616587681</v>
      </c>
      <c r="E10" s="13">
        <f t="shared" si="3"/>
        <v>25.905103283181312</v>
      </c>
      <c r="F10" s="13">
        <f t="shared" si="3"/>
        <v>25.085975754149832</v>
      </c>
      <c r="G10" s="13">
        <f t="shared" si="3"/>
        <v>25.648352288327537</v>
      </c>
      <c r="H10" s="13">
        <f t="shared" si="3"/>
        <v>24.579007443360474</v>
      </c>
      <c r="I10" s="13">
        <f t="shared" si="3"/>
        <v>26.340617084808638</v>
      </c>
      <c r="J10" s="13">
        <f t="shared" si="3"/>
        <v>26.329077246524175</v>
      </c>
      <c r="K10" s="13">
        <f t="shared" si="3"/>
        <v>28.60309507567522</v>
      </c>
      <c r="L10" s="13">
        <f t="shared" si="3"/>
        <v>22.70604653686976</v>
      </c>
      <c r="M10" s="13">
        <f t="shared" si="3"/>
        <v>25.606390937981281</v>
      </c>
      <c r="N10" s="13">
        <f t="shared" si="3"/>
        <v>26.072095598526502</v>
      </c>
      <c r="O10" s="13">
        <f t="shared" si="3"/>
        <v>24.857431283355762</v>
      </c>
      <c r="P10" s="13">
        <f t="shared" si="3"/>
        <v>28.340970056238486</v>
      </c>
      <c r="Q10" s="13">
        <f>Q4/Q$5*100</f>
        <v>25.113735384919185</v>
      </c>
    </row>
    <row r="11" spans="1:18">
      <c r="B11" s="14">
        <f t="shared" ref="B11:P11" si="4">B5/B$5*100</f>
        <v>100</v>
      </c>
      <c r="C11" s="14">
        <f t="shared" si="4"/>
        <v>100</v>
      </c>
      <c r="D11" s="14">
        <f t="shared" si="4"/>
        <v>100</v>
      </c>
      <c r="E11" s="14">
        <f t="shared" si="4"/>
        <v>100</v>
      </c>
      <c r="F11" s="14">
        <f t="shared" si="4"/>
        <v>100</v>
      </c>
      <c r="G11" s="14">
        <f t="shared" si="4"/>
        <v>100</v>
      </c>
      <c r="H11" s="14">
        <f t="shared" si="4"/>
        <v>100</v>
      </c>
      <c r="I11" s="14">
        <f t="shared" si="4"/>
        <v>100</v>
      </c>
      <c r="J11" s="14">
        <f t="shared" si="4"/>
        <v>100</v>
      </c>
      <c r="K11" s="14">
        <f t="shared" si="4"/>
        <v>100</v>
      </c>
      <c r="L11" s="14">
        <f t="shared" si="4"/>
        <v>100</v>
      </c>
      <c r="M11" s="14">
        <f t="shared" si="4"/>
        <v>100</v>
      </c>
      <c r="N11" s="14">
        <f t="shared" si="4"/>
        <v>100</v>
      </c>
      <c r="O11" s="14">
        <f t="shared" si="4"/>
        <v>100</v>
      </c>
      <c r="P11" s="14">
        <f t="shared" si="4"/>
        <v>100</v>
      </c>
      <c r="Q11" s="14">
        <f>Q5/Q$5*100</f>
        <v>100</v>
      </c>
    </row>
    <row r="13" spans="1:18">
      <c r="B13">
        <v>2003</v>
      </c>
      <c r="C13">
        <v>2004</v>
      </c>
      <c r="D13">
        <v>2005</v>
      </c>
      <c r="E13">
        <v>2006</v>
      </c>
      <c r="F13">
        <v>2007</v>
      </c>
      <c r="G13">
        <v>2008</v>
      </c>
      <c r="H13">
        <v>2009</v>
      </c>
      <c r="I13">
        <v>2010</v>
      </c>
      <c r="J13">
        <v>2011</v>
      </c>
      <c r="K13">
        <v>2012</v>
      </c>
      <c r="L13">
        <v>2013</v>
      </c>
      <c r="M13">
        <v>2014</v>
      </c>
      <c r="N13">
        <v>2015</v>
      </c>
      <c r="O13">
        <v>2016</v>
      </c>
      <c r="P13">
        <v>2017</v>
      </c>
      <c r="Q13">
        <v>2018</v>
      </c>
    </row>
    <row r="14" spans="1:18">
      <c r="A14" s="3" t="s">
        <v>65</v>
      </c>
      <c r="B14" s="13"/>
      <c r="C14" s="13">
        <f t="shared" ref="C14:Q14" si="5">C2/B2*100-100</f>
        <v>2.2901328675436048</v>
      </c>
      <c r="D14" s="13">
        <f t="shared" si="5"/>
        <v>4.9650365362579123</v>
      </c>
      <c r="E14" s="13">
        <f t="shared" si="5"/>
        <v>1.8289970959616966</v>
      </c>
      <c r="F14" s="13">
        <f t="shared" si="5"/>
        <v>2.1137994903524486</v>
      </c>
      <c r="G14" s="13">
        <f t="shared" si="5"/>
        <v>8.1191776281882824</v>
      </c>
      <c r="H14" s="13">
        <f t="shared" si="5"/>
        <v>1.8814027414714332</v>
      </c>
      <c r="I14" s="13">
        <f t="shared" si="5"/>
        <v>-1.4361281762985811</v>
      </c>
      <c r="J14" s="13">
        <f t="shared" si="5"/>
        <v>-0.49348941112135947</v>
      </c>
      <c r="K14" s="13">
        <f t="shared" si="5"/>
        <v>3.6057805140723218</v>
      </c>
      <c r="L14" s="13">
        <f t="shared" si="5"/>
        <v>4.3904288263237277</v>
      </c>
      <c r="M14" s="13">
        <f t="shared" si="5"/>
        <v>3.0068283918811574</v>
      </c>
      <c r="N14" s="13">
        <f t="shared" si="5"/>
        <v>8.2870369880618568</v>
      </c>
      <c r="O14" s="13">
        <f t="shared" si="5"/>
        <v>-3.5370042935144284</v>
      </c>
      <c r="P14" s="13">
        <f t="shared" si="5"/>
        <v>-0.1377859080929511</v>
      </c>
      <c r="Q14" s="13">
        <f t="shared" si="5"/>
        <v>2.3828666982000897</v>
      </c>
      <c r="R14" s="13">
        <f>Q2/B2*100-100</f>
        <v>43.50848637988426</v>
      </c>
    </row>
    <row r="15" spans="1:18">
      <c r="A15" s="3" t="s">
        <v>66</v>
      </c>
      <c r="B15" s="13"/>
      <c r="C15" s="13">
        <f t="shared" ref="C15:Q15" si="6">C3/B3*100-100</f>
        <v>-21.10602148746564</v>
      </c>
      <c r="D15" s="13">
        <f t="shared" si="6"/>
        <v>-1.2034456549277905</v>
      </c>
      <c r="E15" s="13">
        <f t="shared" si="6"/>
        <v>-14.83096123434629</v>
      </c>
      <c r="F15" s="13">
        <f t="shared" si="6"/>
        <v>33.379334571184813</v>
      </c>
      <c r="G15" s="13">
        <f t="shared" si="6"/>
        <v>18.613824200744929</v>
      </c>
      <c r="H15" s="13">
        <f t="shared" si="6"/>
        <v>-6.5632132108558352</v>
      </c>
      <c r="I15" s="13">
        <f t="shared" si="6"/>
        <v>-11.255660263451944</v>
      </c>
      <c r="J15" s="13">
        <f t="shared" si="6"/>
        <v>-7.2302820275200474</v>
      </c>
      <c r="K15" s="13">
        <f t="shared" si="6"/>
        <v>-5.8741267464955058</v>
      </c>
      <c r="L15" s="13">
        <f t="shared" si="6"/>
        <v>55.903859546400128</v>
      </c>
      <c r="M15" s="13">
        <f t="shared" si="6"/>
        <v>7.9456124339446887</v>
      </c>
      <c r="N15" s="13">
        <f t="shared" si="6"/>
        <v>-46.232362798263139</v>
      </c>
      <c r="O15" s="13">
        <f t="shared" si="6"/>
        <v>3.5934148582182246</v>
      </c>
      <c r="P15" s="13">
        <f t="shared" si="6"/>
        <v>47.638273001424579</v>
      </c>
      <c r="Q15" s="13">
        <f t="shared" si="6"/>
        <v>-21.450402842768327</v>
      </c>
      <c r="R15" s="13">
        <f>Q3/B3*100-100</f>
        <v>-17.334756462263684</v>
      </c>
    </row>
    <row r="16" spans="1:18">
      <c r="A16" s="3" t="s">
        <v>67</v>
      </c>
      <c r="B16" s="13"/>
      <c r="C16" s="13">
        <f t="shared" ref="C16:Q16" si="7">C4/B4*100-100</f>
        <v>-16.406405712453534</v>
      </c>
      <c r="D16" s="13">
        <f t="shared" si="7"/>
        <v>-12.759097906483731</v>
      </c>
      <c r="E16" s="13">
        <f t="shared" si="7"/>
        <v>-2.788257591511055</v>
      </c>
      <c r="F16" s="13">
        <f t="shared" si="7"/>
        <v>0.3538687202053552</v>
      </c>
      <c r="G16" s="13">
        <f t="shared" si="7"/>
        <v>12.551105429082995</v>
      </c>
      <c r="H16" s="13">
        <f t="shared" si="7"/>
        <v>-4.6894933229620932</v>
      </c>
      <c r="I16" s="13">
        <f t="shared" si="7"/>
        <v>6.9797659376817904</v>
      </c>
      <c r="J16" s="13">
        <f t="shared" si="7"/>
        <v>-1.2206752903794325</v>
      </c>
      <c r="K16" s="13">
        <f t="shared" si="7"/>
        <v>15.149382801271912</v>
      </c>
      <c r="L16" s="13">
        <f t="shared" si="7"/>
        <v>-20.230642409737271</v>
      </c>
      <c r="M16" s="13">
        <f t="shared" si="7"/>
        <v>21.40086057553934</v>
      </c>
      <c r="N16" s="13">
        <f t="shared" si="7"/>
        <v>3.8339330957718261</v>
      </c>
      <c r="O16" s="13">
        <f t="shared" si="7"/>
        <v>-9.0656296439830015</v>
      </c>
      <c r="P16" s="13">
        <f t="shared" si="7"/>
        <v>23.517814879947679</v>
      </c>
      <c r="Q16" s="13">
        <f t="shared" si="7"/>
        <v>-15.271505324149231</v>
      </c>
      <c r="R16" s="13">
        <f>Q4/B4*100-100</f>
        <v>-11.131025860676672</v>
      </c>
    </row>
    <row r="17" spans="2:18">
      <c r="B17" s="14"/>
      <c r="C17" s="14">
        <f t="shared" ref="C17:Q17" si="8">C5/B5*100-100</f>
        <v>-6.0912455929029221</v>
      </c>
      <c r="D17" s="14">
        <f t="shared" si="8"/>
        <v>-0.82670935969815673</v>
      </c>
      <c r="E17" s="14">
        <f t="shared" si="8"/>
        <v>-0.62040166405478203</v>
      </c>
      <c r="F17" s="14">
        <f t="shared" si="8"/>
        <v>3.6307042445294968</v>
      </c>
      <c r="G17" s="14">
        <f t="shared" si="8"/>
        <v>10.083262665636411</v>
      </c>
      <c r="H17" s="14">
        <f t="shared" si="8"/>
        <v>-0.5428735206306925</v>
      </c>
      <c r="I17" s="14">
        <f t="shared" si="8"/>
        <v>-0.17483437061456186</v>
      </c>
      <c r="J17" s="14">
        <f t="shared" si="8"/>
        <v>-1.1773810487193686</v>
      </c>
      <c r="K17" s="14">
        <f t="shared" si="8"/>
        <v>5.9947179367511296</v>
      </c>
      <c r="L17" s="14">
        <f t="shared" si="8"/>
        <v>0.48647242816610969</v>
      </c>
      <c r="M17" s="14">
        <f t="shared" si="8"/>
        <v>7.6502189051382459</v>
      </c>
      <c r="N17" s="14">
        <f t="shared" si="8"/>
        <v>1.9792319121748392</v>
      </c>
      <c r="O17" s="14">
        <f t="shared" si="8"/>
        <v>-4.6220999230366147</v>
      </c>
      <c r="P17" s="14">
        <f t="shared" si="8"/>
        <v>8.3355858870013435</v>
      </c>
      <c r="Q17" s="14">
        <f t="shared" si="8"/>
        <v>-4.3834900020319765</v>
      </c>
      <c r="R17" s="14">
        <f>Q5/B5*100-100</f>
        <v>19.676904642958476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I11"/>
  <sheetViews>
    <sheetView workbookViewId="0">
      <selection activeCell="I9" sqref="I9"/>
    </sheetView>
  </sheetViews>
  <sheetFormatPr defaultRowHeight="15"/>
  <cols>
    <col min="1" max="1" width="66.7109375" bestFit="1" customWidth="1"/>
    <col min="2" max="9" width="8.140625" customWidth="1"/>
  </cols>
  <sheetData>
    <row r="1" spans="1:9">
      <c r="A1" s="15"/>
      <c r="B1" s="20">
        <v>2011</v>
      </c>
      <c r="C1" s="20">
        <v>2012</v>
      </c>
      <c r="D1" s="20">
        <v>2013</v>
      </c>
      <c r="E1" s="20">
        <v>2014</v>
      </c>
      <c r="F1" s="20">
        <v>2015</v>
      </c>
      <c r="G1" s="20">
        <v>2016</v>
      </c>
      <c r="H1" s="20">
        <v>2017</v>
      </c>
      <c r="I1" s="20">
        <v>2018</v>
      </c>
    </row>
    <row r="2" spans="1:9">
      <c r="A2" s="121" t="s">
        <v>542</v>
      </c>
      <c r="B2" s="121"/>
      <c r="C2" s="121"/>
      <c r="D2" s="121"/>
      <c r="E2" s="121"/>
      <c r="F2" s="121"/>
      <c r="G2" s="121"/>
      <c r="H2" s="121"/>
      <c r="I2" s="91"/>
    </row>
    <row r="3" spans="1:9">
      <c r="A3" s="18" t="s">
        <v>65</v>
      </c>
      <c r="B3" s="64">
        <f>'Uscite2008-2018'!$F192</f>
        <v>96.295415089704662</v>
      </c>
      <c r="C3" s="64">
        <f>'Uscite2008-2018'!$F165</f>
        <v>96.24406020164929</v>
      </c>
      <c r="D3" s="64">
        <f>'Uscite2008-2018'!$F138</f>
        <v>96.609486374761971</v>
      </c>
      <c r="E3" s="64">
        <f>'Uscite2008-2018'!$F111</f>
        <v>96.86400659916093</v>
      </c>
      <c r="F3" s="64">
        <f>'Uscite2008-2018'!$F84</f>
        <v>97.838050792304742</v>
      </c>
      <c r="G3" s="64">
        <f>'Uscite2008-2018'!$F57</f>
        <v>96.956993202565585</v>
      </c>
      <c r="H3" s="21">
        <f>'Uscite2008-2018'!$F$30</f>
        <v>96.630890162397364</v>
      </c>
      <c r="I3" s="21">
        <f>'Uscite2008-2018'!$F$3</f>
        <v>97.54418591527228</v>
      </c>
    </row>
    <row r="4" spans="1:9">
      <c r="A4" s="18" t="s">
        <v>66</v>
      </c>
      <c r="B4" s="64">
        <f>'Uscite2008-2018'!$F205</f>
        <v>99.363049097216276</v>
      </c>
      <c r="C4" s="64">
        <f>'Uscite2008-2018'!$F178</f>
        <v>97.487427969818967</v>
      </c>
      <c r="D4" s="64">
        <f>'Uscite2008-2018'!$F151</f>
        <v>99.85251087636685</v>
      </c>
      <c r="E4" s="64">
        <f>'Uscite2008-2018'!$F124</f>
        <v>99.087235697958306</v>
      </c>
      <c r="F4" s="64">
        <f>'Uscite2008-2018'!$F97</f>
        <v>97.622065047128743</v>
      </c>
      <c r="G4" s="64">
        <f>'Uscite2008-2018'!$F70</f>
        <v>98.072271051654155</v>
      </c>
      <c r="H4" s="21">
        <f>'Uscite2008-2018'!$F$43</f>
        <v>99.163459491836676</v>
      </c>
      <c r="I4" s="21">
        <f>'Uscite2008-2018'!$F$16</f>
        <v>95.010169414941643</v>
      </c>
    </row>
    <row r="5" spans="1:9">
      <c r="A5" s="18" t="s">
        <v>67</v>
      </c>
      <c r="B5" s="64">
        <f>'Uscite2008-2018'!$F213</f>
        <v>94.381550490213002</v>
      </c>
      <c r="C5" s="64">
        <f>'Uscite2008-2018'!$F186</f>
        <v>86.284367716991056</v>
      </c>
      <c r="D5" s="64">
        <f>'Uscite2008-2018'!$F159</f>
        <v>85.704056865790577</v>
      </c>
      <c r="E5" s="64">
        <f>'Uscite2008-2018'!$F132</f>
        <v>91.481534037516823</v>
      </c>
      <c r="F5" s="64">
        <f>'Uscite2008-2018'!$F105</f>
        <v>92.473021985043999</v>
      </c>
      <c r="G5" s="64">
        <f>'Uscite2008-2018'!$F78</f>
        <v>89.599701943959914</v>
      </c>
      <c r="H5" s="21">
        <f>'Uscite2008-2018'!$F$51</f>
        <v>96.355881128047344</v>
      </c>
      <c r="I5" s="21">
        <f>'Uscite2008-2018'!$F$24</f>
        <v>90.77803828854411</v>
      </c>
    </row>
    <row r="6" spans="1:9">
      <c r="A6" s="19" t="s">
        <v>543</v>
      </c>
      <c r="B6" s="65">
        <f>'Uscite2008-2018'!$F216</f>
        <v>95.986253006947081</v>
      </c>
      <c r="C6" s="65">
        <f>'Uscite2008-2018'!$F189</f>
        <v>93.23814254620217</v>
      </c>
      <c r="D6" s="65">
        <f>'Uscite2008-2018'!$F162</f>
        <v>94.177595480983413</v>
      </c>
      <c r="E6" s="65">
        <f>'Uscite2008-2018'!$F135</f>
        <v>95.626664688124535</v>
      </c>
      <c r="F6" s="65">
        <f>'Uscite2008-2018'!$F108</f>
        <v>96.369678210079371</v>
      </c>
      <c r="G6" s="65">
        <f>'Uscite2008-2018'!$F81</f>
        <v>95.075085885189694</v>
      </c>
      <c r="H6" s="22">
        <f>'Uscite2008-2018'!$F54</f>
        <v>96.735389042396889</v>
      </c>
      <c r="I6" s="22">
        <f>'Uscite2008-2018'!$F27</f>
        <v>95.599759107813142</v>
      </c>
    </row>
    <row r="7" spans="1:9">
      <c r="A7" s="121" t="s">
        <v>71</v>
      </c>
      <c r="B7" s="121"/>
      <c r="C7" s="121"/>
      <c r="D7" s="121"/>
      <c r="E7" s="121"/>
      <c r="F7" s="121"/>
      <c r="G7" s="121"/>
      <c r="H7" s="121"/>
      <c r="I7" s="91"/>
    </row>
    <row r="8" spans="1:9">
      <c r="A8" s="18" t="s">
        <v>65</v>
      </c>
      <c r="B8" s="64">
        <f>'Uscite2008-2018'!$G$192</f>
        <v>93.268164325994718</v>
      </c>
      <c r="C8" s="64">
        <f>'Uscite2008-2018'!$G$165</f>
        <v>94.27215837530018</v>
      </c>
      <c r="D8" s="64">
        <f>'Uscite2008-2018'!$G$138</f>
        <v>92.657450046325678</v>
      </c>
      <c r="E8" s="64">
        <f>'Uscite2008-2018'!$G$111</f>
        <v>90.633065762931793</v>
      </c>
      <c r="F8" s="64">
        <f>'Uscite2008-2018'!$G$84</f>
        <v>91.559684995366112</v>
      </c>
      <c r="G8" s="64">
        <f>'Uscite2008-2018'!$G$57</f>
        <v>91.284214890946757</v>
      </c>
      <c r="H8" s="64">
        <f>'Uscite2008-2018'!$G$30</f>
        <v>91.536325013857308</v>
      </c>
      <c r="I8" s="64">
        <f>'Uscite2008-2018'!$G$3</f>
        <v>91.953246414275199</v>
      </c>
    </row>
    <row r="9" spans="1:9">
      <c r="A9" s="18" t="s">
        <v>66</v>
      </c>
      <c r="B9" s="64">
        <f>'Uscite2008-2018'!$G$205</f>
        <v>62.7460630294852</v>
      </c>
      <c r="C9" s="64">
        <f>'Uscite2008-2018'!$G$178</f>
        <v>70.538769359296822</v>
      </c>
      <c r="D9" s="64">
        <f>'Uscite2008-2018'!$G$151</f>
        <v>71.040990411247364</v>
      </c>
      <c r="E9" s="64">
        <f>'Uscite2008-2018'!$G$124</f>
        <v>64.938905186976442</v>
      </c>
      <c r="F9" s="64">
        <f>'Uscite2008-2018'!$G$97</f>
        <v>63.874412225467623</v>
      </c>
      <c r="G9" s="64">
        <f>'Uscite2008-2018'!$G$70</f>
        <v>57.299496322555463</v>
      </c>
      <c r="H9" s="64">
        <f>'Uscite2008-2018'!$G$43</f>
        <v>63.067234916332346</v>
      </c>
      <c r="I9" s="64">
        <f>'Uscite2008-2018'!$G$16</f>
        <v>54.331832274697902</v>
      </c>
    </row>
    <row r="10" spans="1:9">
      <c r="A10" s="18" t="s">
        <v>67</v>
      </c>
      <c r="B10" s="64">
        <f>'Uscite2008-2018'!$G$213</f>
        <v>99.933744709939347</v>
      </c>
      <c r="C10" s="64">
        <f>'Uscite2008-2018'!$G$186</f>
        <v>99.747498418468766</v>
      </c>
      <c r="D10" s="64">
        <f>'Uscite2008-2018'!$G$159</f>
        <v>99.769946204248527</v>
      </c>
      <c r="E10" s="64">
        <f>'Uscite2008-2018'!$G$132</f>
        <v>99.823939781888896</v>
      </c>
      <c r="F10" s="64">
        <f>'Uscite2008-2018'!$G$105</f>
        <v>98.499458883171016</v>
      </c>
      <c r="G10" s="64">
        <f>'Uscite2008-2018'!$G$78</f>
        <v>99.873587787263347</v>
      </c>
      <c r="H10" s="64">
        <f>'Uscite2008-2018'!$G$51</f>
        <v>99.846920054100337</v>
      </c>
      <c r="I10" s="64">
        <f>'Uscite2008-2018'!$G$24</f>
        <v>99.796817821012482</v>
      </c>
    </row>
    <row r="11" spans="1:9">
      <c r="A11" s="19" t="s">
        <v>543</v>
      </c>
      <c r="B11" s="66">
        <f>'Uscite2008-2018'!$G216</f>
        <v>92.929125021212784</v>
      </c>
      <c r="C11" s="66">
        <f>'Uscite2008-2018'!$G189</f>
        <v>94.392329310140326</v>
      </c>
      <c r="D11" s="66">
        <f>'Uscite2008-2018'!$G162</f>
        <v>92.229145204578927</v>
      </c>
      <c r="E11" s="66">
        <f>'Uscite2008-2018'!$G135</f>
        <v>90.551140856711072</v>
      </c>
      <c r="F11" s="66">
        <f>'Uscite2008-2018'!$G108</f>
        <v>91.985496176689992</v>
      </c>
      <c r="G11" s="66">
        <f>'Uscite2008-2018'!$G81</f>
        <v>91.574683998056912</v>
      </c>
      <c r="H11" s="66">
        <f>'Uscite2008-2018'!$G54</f>
        <v>91.785782256776429</v>
      </c>
      <c r="I11" s="66">
        <f>'Uscite2008-2018'!$G27</f>
        <v>91.636939180079509</v>
      </c>
    </row>
  </sheetData>
  <mergeCells count="2">
    <mergeCell ref="A2:H2"/>
    <mergeCell ref="A7:H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K15"/>
  <sheetViews>
    <sheetView workbookViewId="0">
      <selection activeCell="I8" sqref="I8"/>
    </sheetView>
  </sheetViews>
  <sheetFormatPr defaultRowHeight="15"/>
  <cols>
    <col min="1" max="1" width="46.42578125" bestFit="1" customWidth="1"/>
    <col min="2" max="9" width="15.28515625" bestFit="1" customWidth="1"/>
    <col min="10" max="10" width="17.42578125" customWidth="1"/>
  </cols>
  <sheetData>
    <row r="1" spans="1:11">
      <c r="B1" s="25">
        <v>2011</v>
      </c>
      <c r="C1" s="25">
        <v>2012</v>
      </c>
      <c r="D1" s="25">
        <v>2013</v>
      </c>
      <c r="E1" s="25">
        <v>2014</v>
      </c>
      <c r="F1" s="25">
        <v>2015</v>
      </c>
      <c r="G1" s="25">
        <v>2016</v>
      </c>
      <c r="H1" s="25">
        <v>2017</v>
      </c>
      <c r="I1" s="25">
        <v>2018</v>
      </c>
      <c r="J1" s="25" t="s">
        <v>822</v>
      </c>
    </row>
    <row r="2" spans="1:11">
      <c r="A2" s="62" t="s">
        <v>544</v>
      </c>
      <c r="B2" s="7">
        <v>17173416.369999997</v>
      </c>
      <c r="C2" s="7">
        <v>16223182.189999999</v>
      </c>
      <c r="D2" s="7">
        <v>17700481</v>
      </c>
      <c r="E2" s="7">
        <v>17265022.09</v>
      </c>
      <c r="F2" s="7">
        <v>18006171</v>
      </c>
      <c r="G2" s="7">
        <v>470065832.21000004</v>
      </c>
      <c r="H2" s="7">
        <v>575554287.76000011</v>
      </c>
      <c r="I2" s="7">
        <v>618098607.78999996</v>
      </c>
      <c r="J2" s="7">
        <v>539313091</v>
      </c>
      <c r="K2" s="35">
        <f>H2/H$15*100</f>
        <v>0.21866281120248005</v>
      </c>
    </row>
    <row r="3" spans="1:11">
      <c r="A3" s="62" t="s">
        <v>545</v>
      </c>
      <c r="B3" s="7">
        <v>79274775216.029999</v>
      </c>
      <c r="C3" s="7">
        <v>96173665640.88002</v>
      </c>
      <c r="D3" s="7">
        <v>110470859415.06</v>
      </c>
      <c r="E3" s="7">
        <v>116802820292.76001</v>
      </c>
      <c r="F3" s="7">
        <v>130576639097.12999</v>
      </c>
      <c r="G3" s="7">
        <v>117337438449.82999</v>
      </c>
      <c r="H3" s="7">
        <v>122575873650.90999</v>
      </c>
      <c r="I3" s="7">
        <v>122153449268.51001</v>
      </c>
      <c r="J3" s="7">
        <v>122111625511</v>
      </c>
      <c r="K3" s="35">
        <f t="shared" ref="K3:K15" si="0">H3/H$15*100</f>
        <v>46.568648150327832</v>
      </c>
    </row>
    <row r="4" spans="1:11">
      <c r="A4" s="62" t="s">
        <v>546</v>
      </c>
      <c r="B4" s="7">
        <v>66843705.359999999</v>
      </c>
      <c r="C4" s="7">
        <v>47425855.799999997</v>
      </c>
      <c r="D4" s="7">
        <v>44616495.75</v>
      </c>
      <c r="E4" s="7">
        <v>41745598.629999995</v>
      </c>
      <c r="F4" s="7">
        <v>61586757.599999994</v>
      </c>
      <c r="G4" s="7">
        <v>47427865.560000002</v>
      </c>
      <c r="H4" s="7">
        <v>48748469.789999999</v>
      </c>
      <c r="I4" s="7">
        <v>101495469.71000001</v>
      </c>
      <c r="J4" s="7">
        <v>100332407</v>
      </c>
      <c r="K4" s="35">
        <f t="shared" si="0"/>
        <v>1.852036840449264E-2</v>
      </c>
    </row>
    <row r="5" spans="1:11">
      <c r="A5" s="62" t="s">
        <v>547</v>
      </c>
      <c r="B5" s="7">
        <v>302091567</v>
      </c>
      <c r="C5" s="7">
        <v>171720129</v>
      </c>
      <c r="D5" s="7">
        <v>77400115</v>
      </c>
      <c r="E5" s="7">
        <v>111218594</v>
      </c>
      <c r="F5" s="7">
        <v>132891992</v>
      </c>
      <c r="G5" s="7">
        <v>88386138</v>
      </c>
      <c r="H5" s="7">
        <v>37504250.25</v>
      </c>
      <c r="I5" s="7">
        <v>55216406.200000003</v>
      </c>
      <c r="J5" s="7">
        <v>53148112</v>
      </c>
      <c r="K5" s="35">
        <f t="shared" si="0"/>
        <v>1.4248499170465658E-2</v>
      </c>
    </row>
    <row r="6" spans="1:11">
      <c r="A6" s="62" t="s">
        <v>548</v>
      </c>
      <c r="B6" s="7">
        <v>511717477.27999985</v>
      </c>
      <c r="C6" s="7">
        <v>482803818.18000001</v>
      </c>
      <c r="D6" s="7">
        <v>461089931.07999998</v>
      </c>
      <c r="E6" s="7">
        <v>451297526.32000005</v>
      </c>
      <c r="F6" s="7">
        <v>934912690.99000001</v>
      </c>
      <c r="G6" s="7">
        <v>975067531.35000002</v>
      </c>
      <c r="H6" s="7">
        <v>1608498778.7799997</v>
      </c>
      <c r="I6" s="7">
        <v>1648054029.9100001</v>
      </c>
      <c r="J6" s="7">
        <v>628266251</v>
      </c>
      <c r="K6" s="35">
        <f t="shared" si="0"/>
        <v>0.61109589879461335</v>
      </c>
    </row>
    <row r="7" spans="1:11">
      <c r="A7" s="62" t="s">
        <v>549</v>
      </c>
      <c r="B7" s="7">
        <v>139650429.55000001</v>
      </c>
      <c r="C7" s="7">
        <v>138384639.96000001</v>
      </c>
      <c r="D7" s="7">
        <v>141090301.23000002</v>
      </c>
      <c r="E7" s="7">
        <v>154977165.65000001</v>
      </c>
      <c r="F7" s="7">
        <v>170871852.61999997</v>
      </c>
      <c r="G7" s="7">
        <v>184620380.62</v>
      </c>
      <c r="H7" s="7">
        <v>139130626.59</v>
      </c>
      <c r="I7" s="7">
        <v>154031881.28999999</v>
      </c>
      <c r="J7" s="7">
        <v>162446014</v>
      </c>
      <c r="K7" s="35">
        <f t="shared" si="0"/>
        <v>5.2858078866780768E-2</v>
      </c>
    </row>
    <row r="8" spans="1:11">
      <c r="A8" s="62" t="s">
        <v>550</v>
      </c>
      <c r="B8" s="7">
        <v>778164133.28999996</v>
      </c>
      <c r="C8" s="7">
        <v>678263984.96000004</v>
      </c>
      <c r="D8" s="7">
        <v>5244621892.829999</v>
      </c>
      <c r="E8" s="7">
        <v>5248010301.8699999</v>
      </c>
      <c r="F8" s="7">
        <v>5329104198.0700006</v>
      </c>
      <c r="G8" s="7">
        <v>5168987953.0199995</v>
      </c>
      <c r="H8" s="7">
        <v>5023301344.2200003</v>
      </c>
      <c r="I8" s="7">
        <v>5228936423.6700001</v>
      </c>
      <c r="J8" s="7">
        <v>5090787221</v>
      </c>
      <c r="K8" s="35">
        <f t="shared" si="0"/>
        <v>1.9084371653614836</v>
      </c>
    </row>
    <row r="9" spans="1:11">
      <c r="A9" s="62" t="s">
        <v>551</v>
      </c>
      <c r="B9" s="7">
        <v>296695190</v>
      </c>
      <c r="C9" s="7">
        <v>294637932.49000001</v>
      </c>
      <c r="D9" s="7">
        <v>147066578.29999998</v>
      </c>
      <c r="E9" s="7">
        <v>152720365.26000002</v>
      </c>
      <c r="F9" s="7">
        <v>145286918.23000002</v>
      </c>
      <c r="G9" s="7">
        <v>134749236.64000002</v>
      </c>
      <c r="H9" s="7">
        <v>296339957.65000004</v>
      </c>
      <c r="I9" s="7">
        <v>302465360.55000001</v>
      </c>
      <c r="J9" s="7">
        <v>349921487</v>
      </c>
      <c r="K9" s="35">
        <f t="shared" si="0"/>
        <v>0.11258456341896488</v>
      </c>
    </row>
    <row r="10" spans="1:11">
      <c r="A10" s="62" t="s">
        <v>552</v>
      </c>
      <c r="B10" s="7">
        <v>115559914823.79001</v>
      </c>
      <c r="C10" s="7">
        <v>112490949506.98</v>
      </c>
      <c r="D10" s="7">
        <v>105230520999.53</v>
      </c>
      <c r="E10" s="7">
        <v>110413431325.87999</v>
      </c>
      <c r="F10" s="7">
        <v>114641971017.40999</v>
      </c>
      <c r="G10" s="7">
        <v>115441933772.41</v>
      </c>
      <c r="H10" s="7">
        <v>112176677611.11002</v>
      </c>
      <c r="I10" s="7">
        <v>111996443568.70999</v>
      </c>
      <c r="J10" s="7">
        <v>113373584007</v>
      </c>
      <c r="K10" s="35">
        <f t="shared" si="0"/>
        <v>42.617817640215186</v>
      </c>
    </row>
    <row r="11" spans="1:11">
      <c r="A11" s="62" t="s">
        <v>553</v>
      </c>
      <c r="B11" s="7">
        <v>15647094596.109997</v>
      </c>
      <c r="C11" s="7">
        <v>14262855294.940002</v>
      </c>
      <c r="D11" s="7">
        <v>13792864862.669996</v>
      </c>
      <c r="E11" s="7">
        <v>9222896206.1699982</v>
      </c>
      <c r="F11" s="7">
        <v>11359332404.289999</v>
      </c>
      <c r="G11" s="7">
        <v>11811998849.280005</v>
      </c>
      <c r="H11" s="7">
        <v>12611749383.35</v>
      </c>
      <c r="I11" s="7">
        <v>12799789812.67</v>
      </c>
      <c r="J11" s="7">
        <v>10275020822</v>
      </c>
      <c r="K11" s="35">
        <f t="shared" si="0"/>
        <v>4.7914169575162555</v>
      </c>
    </row>
    <row r="12" spans="1:11">
      <c r="A12" s="62" t="s">
        <v>554</v>
      </c>
      <c r="B12" s="7">
        <v>7760412345.04</v>
      </c>
      <c r="C12" s="7">
        <v>7782524470.7099991</v>
      </c>
      <c r="D12" s="7">
        <v>7471936501.3699999</v>
      </c>
      <c r="E12" s="7">
        <v>7527260609.1399994</v>
      </c>
      <c r="F12" s="7">
        <v>7221801340.8199997</v>
      </c>
      <c r="G12" s="7">
        <v>7309419233.0900002</v>
      </c>
      <c r="H12" s="7">
        <v>7465828008.9800005</v>
      </c>
      <c r="I12" s="7">
        <v>8346267834.789999</v>
      </c>
      <c r="J12" s="7">
        <v>8508633067</v>
      </c>
      <c r="K12" s="35">
        <f t="shared" si="0"/>
        <v>2.8363943682033965</v>
      </c>
    </row>
    <row r="13" spans="1:11">
      <c r="A13" s="62" t="s">
        <v>555</v>
      </c>
      <c r="B13" s="7">
        <v>122938274.56</v>
      </c>
      <c r="C13" s="7">
        <v>119718713</v>
      </c>
      <c r="D13" s="7">
        <v>96159365.409999996</v>
      </c>
      <c r="E13" s="7">
        <v>127429341.82000001</v>
      </c>
      <c r="F13" s="7">
        <v>287056145.32999998</v>
      </c>
      <c r="G13" s="7">
        <v>175676162.49000001</v>
      </c>
      <c r="H13" s="7">
        <v>271842477.15999997</v>
      </c>
      <c r="I13" s="7">
        <v>248434570.28999999</v>
      </c>
      <c r="J13" s="7">
        <v>216351285</v>
      </c>
      <c r="K13" s="35">
        <f t="shared" si="0"/>
        <v>0.10327755613009726</v>
      </c>
    </row>
    <row r="14" spans="1:11">
      <c r="A14" s="62" t="s">
        <v>556</v>
      </c>
      <c r="B14" s="7">
        <v>317780835.73000002</v>
      </c>
      <c r="C14" s="7">
        <v>304758652.37</v>
      </c>
      <c r="D14" s="7">
        <v>297325390</v>
      </c>
      <c r="E14" s="7">
        <v>340962859.24000001</v>
      </c>
      <c r="F14" s="7">
        <v>333225051.20999998</v>
      </c>
      <c r="G14" s="7">
        <v>349722117.66999996</v>
      </c>
      <c r="H14" s="7">
        <v>384394417.38999999</v>
      </c>
      <c r="I14" s="7">
        <v>388259054.30000001</v>
      </c>
      <c r="J14" s="7">
        <v>352977044</v>
      </c>
      <c r="K14" s="35">
        <f t="shared" si="0"/>
        <v>0.14603794238795764</v>
      </c>
    </row>
    <row r="15" spans="1:11">
      <c r="A15" s="9" t="s">
        <v>26</v>
      </c>
      <c r="B15" s="10">
        <v>220795252010.10999</v>
      </c>
      <c r="C15" s="10">
        <v>232963931821.46002</v>
      </c>
      <c r="D15" s="10">
        <v>243493252329.22998</v>
      </c>
      <c r="E15" s="10">
        <v>250612035208.83002</v>
      </c>
      <c r="F15" s="10">
        <v>271212685636.70001</v>
      </c>
      <c r="G15" s="10">
        <v>259495493522.16998</v>
      </c>
      <c r="H15" s="10">
        <v>263215443263.94</v>
      </c>
      <c r="I15" s="10">
        <v>262182135673</v>
      </c>
      <c r="J15" s="10">
        <v>261762406319</v>
      </c>
      <c r="K15" s="35">
        <f t="shared" si="0"/>
        <v>100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G12"/>
  <sheetViews>
    <sheetView workbookViewId="0">
      <selection activeCell="D12" sqref="D12"/>
    </sheetView>
  </sheetViews>
  <sheetFormatPr defaultRowHeight="15"/>
  <cols>
    <col min="2" max="2" width="14.28515625" bestFit="1" customWidth="1"/>
    <col min="3" max="3" width="15.5703125" bestFit="1" customWidth="1"/>
    <col min="4" max="4" width="14.85546875" bestFit="1" customWidth="1"/>
    <col min="5" max="5" width="13.28515625" bestFit="1" customWidth="1"/>
    <col min="6" max="6" width="14.85546875" bestFit="1" customWidth="1"/>
  </cols>
  <sheetData>
    <row r="1" spans="1:7">
      <c r="B1" t="s">
        <v>839</v>
      </c>
      <c r="C1" t="s">
        <v>840</v>
      </c>
      <c r="D1" t="s">
        <v>841</v>
      </c>
      <c r="E1" t="s">
        <v>842</v>
      </c>
      <c r="F1" t="s">
        <v>843</v>
      </c>
    </row>
    <row r="2" spans="1:7">
      <c r="A2">
        <v>2008</v>
      </c>
      <c r="B2" s="59">
        <v>42893953000</v>
      </c>
      <c r="C2" s="59">
        <v>46442360000</v>
      </c>
      <c r="D2" s="59">
        <f>B2+C2</f>
        <v>89336313000</v>
      </c>
    </row>
    <row r="3" spans="1:7">
      <c r="A3">
        <v>2009</v>
      </c>
      <c r="B3" s="59">
        <v>50059217000</v>
      </c>
      <c r="C3" s="59">
        <v>45866639000</v>
      </c>
      <c r="D3" s="59">
        <f>B3+C3</f>
        <v>95925856000</v>
      </c>
    </row>
    <row r="4" spans="1:7">
      <c r="A4">
        <v>2010</v>
      </c>
      <c r="B4" s="7">
        <v>65621000000</v>
      </c>
      <c r="C4" s="7">
        <v>42582000000</v>
      </c>
      <c r="D4" s="59">
        <f t="shared" ref="D4:D12" si="0">B4+C4</f>
        <v>108203000000</v>
      </c>
    </row>
    <row r="5" spans="1:7">
      <c r="A5">
        <v>2011</v>
      </c>
      <c r="B5" s="7">
        <v>57583816390.879959</v>
      </c>
      <c r="C5" s="7">
        <v>35380027229.729996</v>
      </c>
      <c r="D5" s="59">
        <f t="shared" si="0"/>
        <v>92963843620.609955</v>
      </c>
      <c r="E5" s="7">
        <v>185098847.07999998</v>
      </c>
      <c r="F5" s="59">
        <f>D5+E5</f>
        <v>93148942467.689957</v>
      </c>
    </row>
    <row r="6" spans="1:7">
      <c r="A6">
        <v>2012</v>
      </c>
      <c r="B6" s="7">
        <v>46058542143.349915</v>
      </c>
      <c r="C6" s="7">
        <v>27288631413.080036</v>
      </c>
      <c r="D6" s="59">
        <f t="shared" si="0"/>
        <v>73347173556.429947</v>
      </c>
      <c r="E6" s="7">
        <v>682240217.22000015</v>
      </c>
      <c r="F6" s="59">
        <f t="shared" ref="F6:F12" si="1">D6+E6</f>
        <v>74029413773.649948</v>
      </c>
    </row>
    <row r="7" spans="1:7">
      <c r="A7">
        <v>2013</v>
      </c>
      <c r="B7" s="7">
        <v>51042043323.310005</v>
      </c>
      <c r="C7" s="7">
        <v>32608325232.850056</v>
      </c>
      <c r="D7" s="59">
        <f t="shared" si="0"/>
        <v>83650368556.160065</v>
      </c>
      <c r="E7" s="7">
        <v>565972768.48999989</v>
      </c>
      <c r="F7" s="59">
        <f t="shared" si="1"/>
        <v>84216341324.65007</v>
      </c>
    </row>
    <row r="8" spans="1:7">
      <c r="A8">
        <v>2014</v>
      </c>
      <c r="B8" s="7">
        <v>66601643726.179893</v>
      </c>
      <c r="C8" s="7">
        <v>46189902501.640022</v>
      </c>
      <c r="D8" s="59">
        <f t="shared" si="0"/>
        <v>112791546227.81992</v>
      </c>
      <c r="E8" s="7">
        <v>461990040.57999992</v>
      </c>
      <c r="F8" s="59">
        <f t="shared" si="1"/>
        <v>113253536268.39992</v>
      </c>
    </row>
    <row r="9" spans="1:7">
      <c r="A9">
        <v>2015</v>
      </c>
      <c r="B9" s="7">
        <v>73736463947.240005</v>
      </c>
      <c r="C9" s="7">
        <v>35954785504.86998</v>
      </c>
      <c r="D9" s="59">
        <f t="shared" si="0"/>
        <v>109691249452.10999</v>
      </c>
      <c r="E9" s="7">
        <v>3339847850.3799996</v>
      </c>
      <c r="F9" s="59">
        <f t="shared" si="1"/>
        <v>113031097302.48999</v>
      </c>
    </row>
    <row r="10" spans="1:7">
      <c r="A10">
        <v>2016</v>
      </c>
      <c r="B10" s="7">
        <v>92316792259.880035</v>
      </c>
      <c r="C10" s="7">
        <v>41756911077.55999</v>
      </c>
      <c r="D10" s="59">
        <f t="shared" si="0"/>
        <v>134073703337.44003</v>
      </c>
      <c r="E10" s="7">
        <v>349493016.02999991</v>
      </c>
      <c r="F10" s="59">
        <f t="shared" si="1"/>
        <v>134423196353.47003</v>
      </c>
    </row>
    <row r="11" spans="1:7">
      <c r="A11">
        <v>2017</v>
      </c>
      <c r="B11" s="7">
        <v>87211420097.460403</v>
      </c>
      <c r="C11" s="7">
        <v>50218793198.989975</v>
      </c>
      <c r="D11" s="59">
        <f t="shared" si="0"/>
        <v>137430213296.45038</v>
      </c>
      <c r="E11" s="7">
        <v>475323966.42999995</v>
      </c>
      <c r="F11" s="59">
        <f t="shared" si="1"/>
        <v>137905537262.88037</v>
      </c>
    </row>
    <row r="12" spans="1:7">
      <c r="A12">
        <v>2018</v>
      </c>
      <c r="B12" s="7">
        <v>82319023262.389832</v>
      </c>
      <c r="C12" s="7">
        <v>57536065822.900047</v>
      </c>
      <c r="D12" s="59">
        <f t="shared" si="0"/>
        <v>139855089085.28989</v>
      </c>
      <c r="E12" s="7">
        <v>509394765.68999988</v>
      </c>
      <c r="F12" s="59">
        <f t="shared" si="1"/>
        <v>140364483850.97989</v>
      </c>
      <c r="G12" s="35">
        <f>F12/F11*100-100</f>
        <v>1.7830658847383347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L349"/>
  <sheetViews>
    <sheetView showGridLines="0" topLeftCell="A31" workbookViewId="0">
      <selection activeCell="A29" sqref="A29:H43"/>
    </sheetView>
  </sheetViews>
  <sheetFormatPr defaultRowHeight="15"/>
  <cols>
    <col min="1" max="1" width="52.42578125" customWidth="1"/>
    <col min="2" max="2" width="15.28515625" bestFit="1" customWidth="1"/>
    <col min="3" max="3" width="15" bestFit="1" customWidth="1"/>
    <col min="4" max="4" width="15" customWidth="1"/>
    <col min="5" max="7" width="14.28515625" bestFit="1" customWidth="1"/>
    <col min="8" max="8" width="15.28515625" bestFit="1" customWidth="1"/>
    <col min="9" max="9" width="48.42578125" bestFit="1" customWidth="1"/>
  </cols>
  <sheetData>
    <row r="1" spans="1:9">
      <c r="B1" s="119">
        <v>2018</v>
      </c>
      <c r="C1" s="119"/>
      <c r="D1" s="119"/>
      <c r="E1" s="119"/>
      <c r="F1" s="119"/>
      <c r="G1" s="119"/>
      <c r="H1" s="73"/>
    </row>
    <row r="2" spans="1:9" ht="30">
      <c r="A2" s="15"/>
      <c r="B2" s="81" t="s">
        <v>844</v>
      </c>
      <c r="C2" s="81" t="s">
        <v>672</v>
      </c>
      <c r="D2" s="81" t="s">
        <v>61</v>
      </c>
      <c r="E2" s="81" t="s">
        <v>673</v>
      </c>
      <c r="F2" s="81" t="s">
        <v>674</v>
      </c>
      <c r="G2" s="81" t="s">
        <v>798</v>
      </c>
      <c r="H2" s="81" t="s">
        <v>675</v>
      </c>
      <c r="I2" s="75"/>
    </row>
    <row r="3" spans="1:9">
      <c r="A3" s="3" t="s">
        <v>65</v>
      </c>
      <c r="B3" s="4">
        <v>87211420097.460007</v>
      </c>
      <c r="C3" s="4">
        <v>-13820441272.98999</v>
      </c>
      <c r="D3" s="4">
        <v>73390978824.470001</v>
      </c>
      <c r="E3" s="4">
        <v>36292231273.270012</v>
      </c>
      <c r="F3" s="4">
        <v>37098747551.200027</v>
      </c>
      <c r="G3" s="4">
        <v>45220275711.190018</v>
      </c>
      <c r="H3" s="4">
        <v>82319023262.39003</v>
      </c>
    </row>
    <row r="4" spans="1:9">
      <c r="A4" s="6" t="s">
        <v>72</v>
      </c>
      <c r="B4" s="7">
        <v>2167927137.4599981</v>
      </c>
      <c r="C4" s="7">
        <v>-177985427.82000002</v>
      </c>
      <c r="D4" s="7">
        <v>1989941709.6399975</v>
      </c>
      <c r="E4" s="7">
        <v>1664407064.079998</v>
      </c>
      <c r="F4" s="7">
        <v>325534645.55999988</v>
      </c>
      <c r="G4" s="7">
        <v>1007916536.0999993</v>
      </c>
      <c r="H4" s="7">
        <v>1333451181.6600001</v>
      </c>
    </row>
    <row r="5" spans="1:9">
      <c r="A5" s="6" t="s">
        <v>73</v>
      </c>
      <c r="B5" s="7">
        <v>4355654110.5899963</v>
      </c>
      <c r="C5" s="7">
        <v>-595362416.06999934</v>
      </c>
      <c r="D5" s="7">
        <v>3760291694.519999</v>
      </c>
      <c r="E5" s="7">
        <v>3042970703.9700031</v>
      </c>
      <c r="F5" s="7">
        <v>717320990.54999959</v>
      </c>
      <c r="G5" s="7">
        <v>3319493465.380003</v>
      </c>
      <c r="H5" s="7">
        <v>4036814455.9300051</v>
      </c>
    </row>
    <row r="6" spans="1:9">
      <c r="A6" s="6" t="s">
        <v>74</v>
      </c>
      <c r="B6" s="7">
        <v>11484025.699999999</v>
      </c>
      <c r="C6" s="7">
        <v>-251455.56999999998</v>
      </c>
      <c r="D6" s="7">
        <v>11232570.130000003</v>
      </c>
      <c r="E6" s="7">
        <v>8372052.6000000015</v>
      </c>
      <c r="F6" s="7">
        <v>2860517.5299999993</v>
      </c>
      <c r="G6" s="7">
        <v>11527985.450000003</v>
      </c>
      <c r="H6" s="7">
        <v>14388502.979999999</v>
      </c>
    </row>
    <row r="7" spans="1:9">
      <c r="A7" s="6" t="s">
        <v>883</v>
      </c>
      <c r="B7" s="7">
        <v>71250627012.199997</v>
      </c>
      <c r="C7" s="7">
        <v>-10395864757.119993</v>
      </c>
      <c r="D7" s="7">
        <v>60854762255.080025</v>
      </c>
      <c r="E7" s="7">
        <v>25924585481.530006</v>
      </c>
      <c r="F7" s="7">
        <v>34930176773.550026</v>
      </c>
      <c r="G7" s="7">
        <v>34056571418.02002</v>
      </c>
      <c r="H7" s="7">
        <v>68986748191.570038</v>
      </c>
    </row>
    <row r="8" spans="1:9">
      <c r="A8" s="6" t="s">
        <v>882</v>
      </c>
      <c r="B8" s="7">
        <v>1563699978.0700002</v>
      </c>
      <c r="C8" s="7">
        <v>-78310734.820000008</v>
      </c>
      <c r="D8" s="7">
        <v>1485389243.25</v>
      </c>
      <c r="E8" s="7">
        <v>1057507926.28</v>
      </c>
      <c r="F8" s="7">
        <v>427881316.96999997</v>
      </c>
      <c r="G8" s="7">
        <v>1501961094.3299999</v>
      </c>
      <c r="H8" s="7">
        <v>1929842411.2999995</v>
      </c>
    </row>
    <row r="9" spans="1:9">
      <c r="A9" s="6" t="s">
        <v>77</v>
      </c>
      <c r="B9" s="7">
        <v>1325098500.0000002</v>
      </c>
      <c r="C9" s="7">
        <v>-215207545.31</v>
      </c>
      <c r="D9" s="7">
        <v>1109890954.6899998</v>
      </c>
      <c r="E9" s="7">
        <v>726489668.14999974</v>
      </c>
      <c r="F9" s="7">
        <v>383401286.53999984</v>
      </c>
      <c r="G9" s="7">
        <v>767533000.49000013</v>
      </c>
      <c r="H9" s="7">
        <v>1150934287.03</v>
      </c>
    </row>
    <row r="10" spans="1:9">
      <c r="A10" s="6" t="s">
        <v>78</v>
      </c>
      <c r="B10" s="7">
        <v>89682541.810000002</v>
      </c>
      <c r="C10" s="7">
        <v>-12395094.659999998</v>
      </c>
      <c r="D10" s="7">
        <v>77287447.150000006</v>
      </c>
      <c r="E10" s="7">
        <v>57648718.589999989</v>
      </c>
      <c r="F10" s="7">
        <v>19638728.560000002</v>
      </c>
      <c r="G10" s="7">
        <v>54341600.589999996</v>
      </c>
      <c r="H10" s="7">
        <v>73980329.150000021</v>
      </c>
    </row>
    <row r="11" spans="1:9">
      <c r="A11" s="6" t="s">
        <v>79</v>
      </c>
      <c r="B11" s="7">
        <v>0</v>
      </c>
      <c r="C11" s="7">
        <v>0</v>
      </c>
      <c r="D11" s="7">
        <v>0</v>
      </c>
      <c r="E11" s="7">
        <v>0</v>
      </c>
      <c r="F11" s="7">
        <v>0</v>
      </c>
      <c r="G11" s="7">
        <v>0</v>
      </c>
      <c r="H11" s="7">
        <v>0</v>
      </c>
    </row>
    <row r="12" spans="1:9">
      <c r="A12" s="6" t="s">
        <v>80</v>
      </c>
      <c r="B12" s="7">
        <v>213960686.74999997</v>
      </c>
      <c r="C12" s="7">
        <v>-3982825.0699999994</v>
      </c>
      <c r="D12" s="7">
        <v>209977861.67999998</v>
      </c>
      <c r="E12" s="7">
        <v>185434526.11000001</v>
      </c>
      <c r="F12" s="7">
        <v>24543335.57</v>
      </c>
      <c r="G12" s="7">
        <v>188566955.04999998</v>
      </c>
      <c r="H12" s="7">
        <v>213110290.61999992</v>
      </c>
    </row>
    <row r="13" spans="1:9">
      <c r="A13" s="6" t="s">
        <v>81</v>
      </c>
      <c r="B13" s="7">
        <v>5845780336.8600006</v>
      </c>
      <c r="C13" s="7">
        <v>-2082805823.4000001</v>
      </c>
      <c r="D13" s="7">
        <v>3762974513.46</v>
      </c>
      <c r="E13" s="7">
        <v>3509950472.23</v>
      </c>
      <c r="F13" s="7">
        <v>253024041.22999999</v>
      </c>
      <c r="G13" s="7">
        <v>3279089502.5300012</v>
      </c>
      <c r="H13" s="7">
        <v>3532113543.7600002</v>
      </c>
    </row>
    <row r="14" spans="1:9">
      <c r="A14" s="6" t="s">
        <v>82</v>
      </c>
      <c r="B14" s="7">
        <v>0</v>
      </c>
      <c r="C14" s="7">
        <v>0</v>
      </c>
      <c r="D14" s="7">
        <v>0</v>
      </c>
      <c r="E14" s="7">
        <v>0</v>
      </c>
      <c r="F14" s="7">
        <v>0</v>
      </c>
      <c r="G14" s="7">
        <v>0</v>
      </c>
      <c r="H14" s="7">
        <v>0</v>
      </c>
    </row>
    <row r="15" spans="1:9">
      <c r="A15" s="6" t="s">
        <v>83</v>
      </c>
      <c r="B15" s="7">
        <v>387505768.02000004</v>
      </c>
      <c r="C15" s="7">
        <v>-258275193.15000004</v>
      </c>
      <c r="D15" s="7">
        <v>129230574.86999997</v>
      </c>
      <c r="E15" s="7">
        <v>114864659.72999996</v>
      </c>
      <c r="F15" s="7">
        <v>14365915.140000001</v>
      </c>
      <c r="G15" s="7">
        <v>1033274153.2500001</v>
      </c>
      <c r="H15" s="7">
        <v>1047640068.3900001</v>
      </c>
    </row>
    <row r="16" spans="1:9">
      <c r="A16" s="3" t="s">
        <v>66</v>
      </c>
      <c r="B16" s="4">
        <v>50218793198.990013</v>
      </c>
      <c r="C16" s="4">
        <v>-3709618111.8000007</v>
      </c>
      <c r="D16" s="4">
        <v>46509175087.190018</v>
      </c>
      <c r="E16" s="4">
        <v>11637343601.620003</v>
      </c>
      <c r="F16" s="4">
        <v>34871831485.570007</v>
      </c>
      <c r="G16" s="4">
        <v>22664234337.330006</v>
      </c>
      <c r="H16" s="4">
        <v>57536065822.900009</v>
      </c>
    </row>
    <row r="17" spans="1:12">
      <c r="A17" s="6" t="s">
        <v>84</v>
      </c>
      <c r="B17" s="7">
        <v>4767956011.9600058</v>
      </c>
      <c r="C17" s="7">
        <v>-717715125.62000012</v>
      </c>
      <c r="D17" s="7">
        <v>4050240886.3400016</v>
      </c>
      <c r="E17" s="7">
        <v>1902003497.0200002</v>
      </c>
      <c r="F17" s="7">
        <v>2148237389.3200002</v>
      </c>
      <c r="G17" s="7">
        <v>3276197837.3899984</v>
      </c>
      <c r="H17" s="7">
        <v>5424435226.7099972</v>
      </c>
    </row>
    <row r="18" spans="1:12">
      <c r="A18" s="6" t="s">
        <v>884</v>
      </c>
      <c r="B18" s="7">
        <v>28557487532.190006</v>
      </c>
      <c r="C18" s="7">
        <v>-1702355568.95</v>
      </c>
      <c r="D18" s="7">
        <v>26855131963.240013</v>
      </c>
      <c r="E18" s="7">
        <v>3772890678.1500015</v>
      </c>
      <c r="F18" s="7">
        <v>23082241285.090004</v>
      </c>
      <c r="G18" s="7">
        <v>12760630886.670002</v>
      </c>
      <c r="H18" s="7">
        <v>35842872171.760017</v>
      </c>
      <c r="I18">
        <f>(H7+H18)/H26*100</f>
        <v>74.683864099570883</v>
      </c>
    </row>
    <row r="19" spans="1:12">
      <c r="A19" s="6" t="s">
        <v>86</v>
      </c>
      <c r="B19" s="7">
        <v>4656700469.2700005</v>
      </c>
      <c r="C19" s="7">
        <v>-922020605.72000015</v>
      </c>
      <c r="D19" s="7">
        <v>3734679863.5500016</v>
      </c>
      <c r="E19" s="7">
        <v>1485831570.0300004</v>
      </c>
      <c r="F19" s="7">
        <v>2248848293.5200005</v>
      </c>
      <c r="G19" s="7">
        <v>4209397181.5400009</v>
      </c>
      <c r="H19" s="7">
        <v>6458245475.0599976</v>
      </c>
    </row>
    <row r="20" spans="1:12">
      <c r="A20" s="6" t="s">
        <v>881</v>
      </c>
      <c r="B20" s="7">
        <v>8782097.959999999</v>
      </c>
      <c r="C20" s="7">
        <v>-2212697.02</v>
      </c>
      <c r="D20" s="7">
        <v>6569400.9399999995</v>
      </c>
      <c r="E20" s="7">
        <v>5136306.75</v>
      </c>
      <c r="F20" s="7">
        <v>1433094.19</v>
      </c>
      <c r="G20" s="7">
        <v>3144679.83</v>
      </c>
      <c r="H20" s="7">
        <v>4577774.0199999996</v>
      </c>
    </row>
    <row r="21" spans="1:12">
      <c r="A21" s="6" t="s">
        <v>88</v>
      </c>
      <c r="B21" s="7">
        <v>357913385.59000003</v>
      </c>
      <c r="C21" s="7">
        <v>-404231.15</v>
      </c>
      <c r="D21" s="7">
        <v>357509154.44000006</v>
      </c>
      <c r="E21" s="7">
        <v>99420672.689999998</v>
      </c>
      <c r="F21" s="7">
        <v>258088481.75</v>
      </c>
      <c r="G21" s="7">
        <v>220861332.27000001</v>
      </c>
      <c r="H21" s="7">
        <v>478949814.01999998</v>
      </c>
    </row>
    <row r="22" spans="1:12">
      <c r="A22" s="6" t="s">
        <v>89</v>
      </c>
      <c r="B22" s="7">
        <v>4790871154.9699993</v>
      </c>
      <c r="C22" s="7">
        <v>-364204454.34000003</v>
      </c>
      <c r="D22" s="7">
        <v>4426666700.6299992</v>
      </c>
      <c r="E22" s="7">
        <v>3424839351.9800005</v>
      </c>
      <c r="F22" s="7">
        <v>1001827348.6500001</v>
      </c>
      <c r="G22" s="7">
        <v>1858910626.6299996</v>
      </c>
      <c r="H22" s="7">
        <v>2860737975.2800002</v>
      </c>
    </row>
    <row r="23" spans="1:12">
      <c r="A23" s="6" t="s">
        <v>90</v>
      </c>
      <c r="B23" s="7">
        <v>7079082547.0500002</v>
      </c>
      <c r="C23" s="7">
        <v>-705429</v>
      </c>
      <c r="D23" s="7">
        <v>7078377118.0500002</v>
      </c>
      <c r="E23" s="7">
        <v>947221525</v>
      </c>
      <c r="F23" s="7">
        <v>6131155593.0500002</v>
      </c>
      <c r="G23" s="7">
        <v>335091793</v>
      </c>
      <c r="H23" s="7">
        <v>6466247386.0500002</v>
      </c>
    </row>
    <row r="24" spans="1:12">
      <c r="A24" s="3" t="s">
        <v>67</v>
      </c>
      <c r="B24" s="4">
        <v>475323966.42999995</v>
      </c>
      <c r="C24" s="4">
        <v>-3000010.93</v>
      </c>
      <c r="D24" s="4">
        <v>472323955.49999994</v>
      </c>
      <c r="E24" s="4">
        <v>379664494.82999998</v>
      </c>
      <c r="F24" s="4">
        <v>92659460.669999972</v>
      </c>
      <c r="G24" s="4">
        <v>416735305.01999998</v>
      </c>
      <c r="H24" s="4">
        <v>509394765.68999988</v>
      </c>
    </row>
    <row r="25" spans="1:12">
      <c r="A25" s="6" t="s">
        <v>91</v>
      </c>
      <c r="B25" s="7">
        <v>475323966.42999995</v>
      </c>
      <c r="C25" s="7">
        <v>-3000010.93</v>
      </c>
      <c r="D25" s="7">
        <v>472323955.49999994</v>
      </c>
      <c r="E25" s="7">
        <v>379664494.82999998</v>
      </c>
      <c r="F25" s="7">
        <v>92659460.669999972</v>
      </c>
      <c r="G25" s="7">
        <v>416735305.01999998</v>
      </c>
      <c r="H25" s="7">
        <v>509394765.68999988</v>
      </c>
    </row>
    <row r="26" spans="1:12">
      <c r="A26" s="82" t="s">
        <v>26</v>
      </c>
      <c r="B26" s="93">
        <v>137905537262.88004</v>
      </c>
      <c r="C26" s="93">
        <v>-17533059395.71999</v>
      </c>
      <c r="D26" s="93">
        <v>120372477867.16003</v>
      </c>
      <c r="E26" s="93">
        <v>48309239369.720016</v>
      </c>
      <c r="F26" s="93">
        <v>72063238497.440033</v>
      </c>
      <c r="G26" s="93">
        <v>68301245353.540009</v>
      </c>
      <c r="H26" s="93">
        <v>140364483850.98004</v>
      </c>
      <c r="J26">
        <f>E26/(E26+F26)*100</f>
        <v>40.133126961989468</v>
      </c>
      <c r="L26">
        <f>H26/B26*100-100</f>
        <v>1.78306588473869</v>
      </c>
    </row>
    <row r="28" spans="1:12">
      <c r="A28" s="80" t="s">
        <v>685</v>
      </c>
    </row>
    <row r="29" spans="1:12" ht="30">
      <c r="A29" s="15"/>
      <c r="B29" s="81" t="s">
        <v>844</v>
      </c>
      <c r="C29" s="81" t="s">
        <v>672</v>
      </c>
      <c r="D29" s="81" t="s">
        <v>61</v>
      </c>
      <c r="E29" s="81" t="s">
        <v>673</v>
      </c>
      <c r="F29" s="81" t="s">
        <v>674</v>
      </c>
      <c r="G29" s="81" t="s">
        <v>798</v>
      </c>
      <c r="H29" s="81" t="s">
        <v>675</v>
      </c>
      <c r="I29" s="75"/>
    </row>
    <row r="30" spans="1:12">
      <c r="A30" s="62" t="s">
        <v>681</v>
      </c>
      <c r="B30" s="7">
        <v>79551717622.02005</v>
      </c>
      <c r="C30" s="7">
        <v>-8322694726.7699976</v>
      </c>
      <c r="D30" s="7">
        <v>71229022895.249985</v>
      </c>
      <c r="E30" s="7">
        <v>25568312532.830025</v>
      </c>
      <c r="F30" s="7">
        <v>45660710362.419991</v>
      </c>
      <c r="G30" s="7">
        <v>28703302491.279999</v>
      </c>
      <c r="H30" s="7">
        <v>74364012853.699997</v>
      </c>
      <c r="I30" s="62"/>
    </row>
    <row r="31" spans="1:12">
      <c r="A31" s="62" t="s">
        <v>676</v>
      </c>
      <c r="B31" s="7">
        <v>29561384766.400017</v>
      </c>
      <c r="C31" s="7">
        <v>-5608289503.6500006</v>
      </c>
      <c r="D31" s="7">
        <v>23953095262.750011</v>
      </c>
      <c r="E31" s="7">
        <v>10183419276.85</v>
      </c>
      <c r="F31" s="7">
        <v>13769675985.899992</v>
      </c>
      <c r="G31" s="7">
        <v>21217761842.940002</v>
      </c>
      <c r="H31" s="7">
        <v>34987437828.839973</v>
      </c>
      <c r="I31" s="62"/>
    </row>
    <row r="32" spans="1:12">
      <c r="A32" s="62" t="s">
        <v>680</v>
      </c>
      <c r="B32" s="7">
        <v>11835750203.92001</v>
      </c>
      <c r="C32" s="7">
        <v>-2136929158.9099987</v>
      </c>
      <c r="D32" s="7">
        <v>9698821045.010006</v>
      </c>
      <c r="E32" s="7">
        <v>2463277822.9299994</v>
      </c>
      <c r="F32" s="7">
        <v>7235543222.0800009</v>
      </c>
      <c r="G32" s="7">
        <v>6430354527.6100025</v>
      </c>
      <c r="H32" s="7">
        <v>13665897749.689999</v>
      </c>
      <c r="I32" s="62"/>
    </row>
    <row r="33" spans="1:10">
      <c r="A33" s="62" t="s">
        <v>889</v>
      </c>
      <c r="B33" s="7">
        <v>3337830785.0600009</v>
      </c>
      <c r="C33" s="7">
        <v>-238091191.58999994</v>
      </c>
      <c r="D33" s="7">
        <v>3099739593.4699988</v>
      </c>
      <c r="E33" s="7">
        <v>2099259653.4199991</v>
      </c>
      <c r="F33" s="7">
        <v>1000479940.0500003</v>
      </c>
      <c r="G33" s="7">
        <v>2678628048.4800005</v>
      </c>
      <c r="H33" s="7">
        <v>3679107988.5300002</v>
      </c>
      <c r="I33" s="62"/>
    </row>
    <row r="34" spans="1:10">
      <c r="A34" s="62" t="s">
        <v>684</v>
      </c>
      <c r="B34" s="7">
        <v>3172000969.7799993</v>
      </c>
      <c r="C34" s="7">
        <v>-425670267.6099999</v>
      </c>
      <c r="D34" s="7">
        <v>2746330702.170002</v>
      </c>
      <c r="E34" s="7">
        <v>1689442067.9200001</v>
      </c>
      <c r="F34" s="7">
        <v>1056888634.25</v>
      </c>
      <c r="G34" s="7">
        <v>2574566288.3000011</v>
      </c>
      <c r="H34" s="7">
        <v>3631454922.5499997</v>
      </c>
      <c r="I34" s="62"/>
    </row>
    <row r="35" spans="1:10">
      <c r="A35" s="62" t="s">
        <v>682</v>
      </c>
      <c r="B35" s="7">
        <v>2670058952.4399991</v>
      </c>
      <c r="C35" s="7">
        <v>-184159462.7599999</v>
      </c>
      <c r="D35" s="7">
        <v>2485899489.6800008</v>
      </c>
      <c r="E35" s="7">
        <v>1761152119.1299984</v>
      </c>
      <c r="F35" s="7">
        <v>724747370.55000019</v>
      </c>
      <c r="G35" s="7">
        <v>1969388752.1900005</v>
      </c>
      <c r="H35" s="7">
        <v>2694136122.7399988</v>
      </c>
      <c r="I35" s="62"/>
    </row>
    <row r="36" spans="1:10">
      <c r="A36" s="62" t="s">
        <v>677</v>
      </c>
      <c r="B36" s="7">
        <v>2088066029.6299992</v>
      </c>
      <c r="C36" s="7">
        <v>-156001151.61999997</v>
      </c>
      <c r="D36" s="7">
        <v>1932064878.0099993</v>
      </c>
      <c r="E36" s="7">
        <v>1181995955.3599994</v>
      </c>
      <c r="F36" s="7">
        <v>750068922.65000033</v>
      </c>
      <c r="G36" s="7">
        <v>1623090335.5900002</v>
      </c>
      <c r="H36" s="7">
        <v>2373159258.2400002</v>
      </c>
      <c r="I36" s="62"/>
    </row>
    <row r="37" spans="1:10">
      <c r="A37" s="62" t="s">
        <v>678</v>
      </c>
      <c r="B37" s="7">
        <v>1139592788.8800001</v>
      </c>
      <c r="C37" s="7">
        <v>-137059421.36999997</v>
      </c>
      <c r="D37" s="7">
        <v>1002533367.5099998</v>
      </c>
      <c r="E37" s="7">
        <v>571294894.11000013</v>
      </c>
      <c r="F37" s="7">
        <v>431238473.39999992</v>
      </c>
      <c r="G37" s="7">
        <v>827867805.82000041</v>
      </c>
      <c r="H37" s="7">
        <v>1259106279.2200012</v>
      </c>
      <c r="I37" s="62"/>
    </row>
    <row r="38" spans="1:10">
      <c r="A38" s="62" t="s">
        <v>887</v>
      </c>
      <c r="B38" s="7">
        <v>1126666342.1599998</v>
      </c>
      <c r="C38" s="7">
        <v>-118225497.60000001</v>
      </c>
      <c r="D38" s="7">
        <v>1008440844.5600001</v>
      </c>
      <c r="E38" s="7">
        <v>341310099.32999986</v>
      </c>
      <c r="F38" s="7">
        <v>667130745.23000002</v>
      </c>
      <c r="G38" s="7">
        <v>546082025.61999977</v>
      </c>
      <c r="H38" s="7">
        <v>1213212770.8500001</v>
      </c>
      <c r="I38" s="62"/>
    </row>
    <row r="39" spans="1:10">
      <c r="A39" s="62" t="s">
        <v>679</v>
      </c>
      <c r="B39" s="7">
        <v>1953493050.2399991</v>
      </c>
      <c r="C39" s="7">
        <v>-88805418.709999964</v>
      </c>
      <c r="D39" s="7">
        <v>1864687631.529999</v>
      </c>
      <c r="E39" s="7">
        <v>1456818773.9799998</v>
      </c>
      <c r="F39" s="7">
        <v>407868857.54999995</v>
      </c>
      <c r="G39" s="7">
        <v>580111269.81999969</v>
      </c>
      <c r="H39" s="7">
        <v>987980127.36999941</v>
      </c>
      <c r="I39" s="62"/>
    </row>
    <row r="40" spans="1:10">
      <c r="A40" s="62" t="s">
        <v>886</v>
      </c>
      <c r="B40" s="7">
        <v>809121827.41000032</v>
      </c>
      <c r="C40" s="7">
        <v>-68303350.589999959</v>
      </c>
      <c r="D40" s="7">
        <v>740818476.82000029</v>
      </c>
      <c r="E40" s="7">
        <v>519010596.54999983</v>
      </c>
      <c r="F40" s="7">
        <v>221807880.27000004</v>
      </c>
      <c r="G40" s="7">
        <v>716683723.19999981</v>
      </c>
      <c r="H40" s="7">
        <v>938491603.46999991</v>
      </c>
      <c r="I40" s="62"/>
    </row>
    <row r="41" spans="1:10">
      <c r="A41" s="62" t="s">
        <v>888</v>
      </c>
      <c r="B41" s="7">
        <v>477424456.44000047</v>
      </c>
      <c r="C41" s="7">
        <v>-37547533.509999998</v>
      </c>
      <c r="D41" s="7">
        <v>439876922.93000007</v>
      </c>
      <c r="E41" s="7">
        <v>334314409.18999994</v>
      </c>
      <c r="F41" s="7">
        <v>105562513.73999998</v>
      </c>
      <c r="G41" s="7">
        <v>280166842.76000011</v>
      </c>
      <c r="H41" s="7">
        <v>385729356.4999997</v>
      </c>
      <c r="I41" s="62"/>
    </row>
    <row r="42" spans="1:10">
      <c r="A42" s="62" t="s">
        <v>885</v>
      </c>
      <c r="B42" s="7">
        <v>182429468.50000003</v>
      </c>
      <c r="C42" s="7">
        <v>-11282711.030000001</v>
      </c>
      <c r="D42" s="7">
        <v>171146757.46999988</v>
      </c>
      <c r="E42" s="7">
        <v>139631168.12000006</v>
      </c>
      <c r="F42" s="7">
        <v>31515589.350000009</v>
      </c>
      <c r="G42" s="7">
        <v>153241399.93000001</v>
      </c>
      <c r="H42" s="7">
        <v>184756989.28</v>
      </c>
      <c r="I42" s="62"/>
    </row>
    <row r="43" spans="1:10">
      <c r="A43" s="9" t="s">
        <v>26</v>
      </c>
      <c r="B43" s="10">
        <v>137905537262.88007</v>
      </c>
      <c r="C43" s="10">
        <v>-17533059395.719997</v>
      </c>
      <c r="D43" s="10">
        <v>120372477867.16</v>
      </c>
      <c r="E43" s="10">
        <v>48309239369.720024</v>
      </c>
      <c r="F43" s="10">
        <v>72063238497.439987</v>
      </c>
      <c r="G43" s="10">
        <v>68301245353.540001</v>
      </c>
      <c r="H43" s="10">
        <v>140364483850.97998</v>
      </c>
    </row>
    <row r="44" spans="1:10" s="78" customFormat="1">
      <c r="A44" s="76"/>
      <c r="B44" s="77"/>
      <c r="C44" s="77"/>
      <c r="D44" s="77"/>
      <c r="E44" s="77"/>
      <c r="F44" s="77"/>
      <c r="G44" s="77"/>
      <c r="H44" s="77"/>
    </row>
    <row r="45" spans="1:10">
      <c r="A45" s="79" t="s">
        <v>75</v>
      </c>
    </row>
    <row r="46" spans="1:10" ht="30">
      <c r="A46" s="15"/>
      <c r="B46" s="81" t="s">
        <v>844</v>
      </c>
      <c r="C46" s="81" t="s">
        <v>672</v>
      </c>
      <c r="D46" s="81" t="s">
        <v>61</v>
      </c>
      <c r="E46" s="81" t="s">
        <v>673</v>
      </c>
      <c r="F46" s="81" t="s">
        <v>674</v>
      </c>
      <c r="G46" s="81" t="s">
        <v>798</v>
      </c>
      <c r="H46" s="81" t="s">
        <v>675</v>
      </c>
      <c r="I46" s="75"/>
    </row>
    <row r="47" spans="1:10" ht="30">
      <c r="A47" s="68" t="s">
        <v>93</v>
      </c>
      <c r="B47" s="83">
        <v>27817650392.970001</v>
      </c>
      <c r="C47" s="83">
        <v>-3099088836.5900002</v>
      </c>
      <c r="D47" s="83">
        <v>24718561556.380001</v>
      </c>
      <c r="E47" s="83">
        <v>9370898461.6499996</v>
      </c>
      <c r="F47" s="83">
        <v>15347663094.73</v>
      </c>
      <c r="G47" s="83">
        <v>7870898461.6499996</v>
      </c>
      <c r="H47" s="83">
        <v>23218561556.380001</v>
      </c>
      <c r="I47" s="62"/>
      <c r="J47" s="6"/>
    </row>
    <row r="48" spans="1:10" ht="30">
      <c r="A48" s="68" t="s">
        <v>94</v>
      </c>
      <c r="B48" s="83">
        <v>8536445787.0499992</v>
      </c>
      <c r="C48" s="83">
        <v>-1375387767.51</v>
      </c>
      <c r="D48" s="83">
        <v>7161058019.54</v>
      </c>
      <c r="E48" s="83">
        <v>3404823176.1399999</v>
      </c>
      <c r="F48" s="83">
        <v>3756234843.4000001</v>
      </c>
      <c r="G48" s="83">
        <v>3967201506.54</v>
      </c>
      <c r="H48" s="83">
        <v>7723436349.9400005</v>
      </c>
      <c r="I48" s="62"/>
      <c r="J48" s="6"/>
    </row>
    <row r="49" spans="1:10">
      <c r="A49" s="68" t="s">
        <v>134</v>
      </c>
      <c r="B49" s="83">
        <v>4421249906.9099998</v>
      </c>
      <c r="C49" s="83">
        <v>-27212936</v>
      </c>
      <c r="D49" s="83">
        <v>4394036970.9099998</v>
      </c>
      <c r="E49" s="83">
        <v>456886073.92000002</v>
      </c>
      <c r="F49" s="83">
        <v>3937150896.9899998</v>
      </c>
      <c r="G49" s="83">
        <v>454949489.98000002</v>
      </c>
      <c r="H49" s="83">
        <v>4392100386.9699993</v>
      </c>
      <c r="I49" s="62"/>
      <c r="J49" s="6"/>
    </row>
    <row r="50" spans="1:10">
      <c r="A50" s="68" t="s">
        <v>102</v>
      </c>
      <c r="B50" s="83">
        <v>4002375689.98</v>
      </c>
      <c r="C50" s="83">
        <v>-989570728.80999994</v>
      </c>
      <c r="D50" s="83">
        <v>3012804961.1700001</v>
      </c>
      <c r="E50" s="83">
        <v>1257149885.79</v>
      </c>
      <c r="F50" s="83">
        <v>1755655075.3800001</v>
      </c>
      <c r="G50" s="83">
        <v>1756683649.8800001</v>
      </c>
      <c r="H50" s="83">
        <v>3512338725.2600002</v>
      </c>
      <c r="I50" s="62"/>
      <c r="J50" s="6"/>
    </row>
    <row r="51" spans="1:10">
      <c r="A51" s="68" t="s">
        <v>114</v>
      </c>
      <c r="B51" s="83">
        <v>1039388729.17</v>
      </c>
      <c r="C51" s="83">
        <v>-615806237.36000001</v>
      </c>
      <c r="D51" s="83">
        <v>423582491.81</v>
      </c>
      <c r="E51" s="83">
        <v>47056591.810000002</v>
      </c>
      <c r="F51" s="83">
        <v>376525900</v>
      </c>
      <c r="G51" s="83">
        <v>2734714491</v>
      </c>
      <c r="H51" s="83">
        <v>3111240391</v>
      </c>
      <c r="I51" s="62"/>
      <c r="J51" s="6"/>
    </row>
    <row r="52" spans="1:10" ht="30">
      <c r="A52" s="68" t="s">
        <v>101</v>
      </c>
      <c r="B52" s="83">
        <v>1422171563.2</v>
      </c>
      <c r="C52" s="83">
        <v>-14320521.75</v>
      </c>
      <c r="D52" s="83">
        <v>1407851041.45</v>
      </c>
      <c r="E52" s="83">
        <v>167727305.66</v>
      </c>
      <c r="F52" s="83">
        <v>1240123735.79</v>
      </c>
      <c r="G52" s="83">
        <v>1455885713.45</v>
      </c>
      <c r="H52" s="83">
        <v>2696009449.2399998</v>
      </c>
      <c r="I52" s="62"/>
      <c r="J52" s="6"/>
    </row>
    <row r="53" spans="1:10" ht="45">
      <c r="A53" s="68" t="s">
        <v>118</v>
      </c>
      <c r="B53" s="83">
        <v>2354293493</v>
      </c>
      <c r="C53" s="83">
        <v>-0.65</v>
      </c>
      <c r="D53" s="83">
        <v>2354293492.3499999</v>
      </c>
      <c r="E53" s="83">
        <v>499999999.35000002</v>
      </c>
      <c r="F53" s="83">
        <v>1854293493</v>
      </c>
      <c r="G53" s="83">
        <v>500000000</v>
      </c>
      <c r="H53" s="83">
        <v>2354293493</v>
      </c>
      <c r="I53" s="62"/>
      <c r="J53" s="6"/>
    </row>
    <row r="54" spans="1:10" ht="45.75" customHeight="1">
      <c r="A54" s="68" t="s">
        <v>96</v>
      </c>
      <c r="B54" s="83">
        <v>1129653754.48</v>
      </c>
      <c r="C54" s="83">
        <v>0</v>
      </c>
      <c r="D54" s="83">
        <v>1129653754.48</v>
      </c>
      <c r="E54" s="83">
        <v>160209863.66999999</v>
      </c>
      <c r="F54" s="83">
        <v>969443890.80999994</v>
      </c>
      <c r="G54" s="83">
        <v>605627136.34000003</v>
      </c>
      <c r="H54" s="83">
        <v>1575071027.1500001</v>
      </c>
      <c r="I54" s="62"/>
      <c r="J54" s="6"/>
    </row>
    <row r="55" spans="1:10" ht="45">
      <c r="A55" s="68" t="s">
        <v>111</v>
      </c>
      <c r="B55" s="83">
        <v>243144000</v>
      </c>
      <c r="C55" s="83">
        <v>0</v>
      </c>
      <c r="D55" s="83">
        <v>243144000</v>
      </c>
      <c r="E55" s="83">
        <v>8600000</v>
      </c>
      <c r="F55" s="83">
        <v>234544000</v>
      </c>
      <c r="G55" s="83">
        <v>1295312000</v>
      </c>
      <c r="H55" s="83">
        <v>1529856000</v>
      </c>
      <c r="I55" s="62"/>
      <c r="J55" s="6"/>
    </row>
    <row r="56" spans="1:10" ht="45">
      <c r="A56" s="68" t="s">
        <v>117</v>
      </c>
      <c r="B56" s="83">
        <v>833933706.88</v>
      </c>
      <c r="C56" s="83">
        <v>-297412084.44999999</v>
      </c>
      <c r="D56" s="83">
        <v>536521622.43000001</v>
      </c>
      <c r="E56" s="83">
        <v>536521622.43000001</v>
      </c>
      <c r="F56" s="83">
        <v>0</v>
      </c>
      <c r="G56" s="83">
        <v>1311750011</v>
      </c>
      <c r="H56" s="83">
        <v>1311750011</v>
      </c>
      <c r="I56" s="62"/>
      <c r="J56" s="6"/>
    </row>
    <row r="57" spans="1:10" ht="45">
      <c r="A57" s="68" t="s">
        <v>97</v>
      </c>
      <c r="B57" s="83">
        <v>1496841448.5899999</v>
      </c>
      <c r="C57" s="83">
        <v>-170270098.36000001</v>
      </c>
      <c r="D57" s="83">
        <v>1326571350.23</v>
      </c>
      <c r="E57" s="83">
        <v>1075467119.72</v>
      </c>
      <c r="F57" s="83">
        <v>251104230.50999999</v>
      </c>
      <c r="G57" s="83">
        <v>996230000</v>
      </c>
      <c r="H57" s="83">
        <v>1247334230.51</v>
      </c>
      <c r="I57" s="62"/>
      <c r="J57" s="6"/>
    </row>
    <row r="58" spans="1:10" ht="45">
      <c r="A58" s="70" t="s">
        <v>129</v>
      </c>
      <c r="B58" s="84">
        <v>809617881.5</v>
      </c>
      <c r="C58" s="84">
        <v>0</v>
      </c>
      <c r="D58" s="84">
        <v>809617881.5</v>
      </c>
      <c r="E58" s="84">
        <v>0</v>
      </c>
      <c r="F58" s="84">
        <v>809617881.5</v>
      </c>
      <c r="G58" s="84">
        <v>77000000</v>
      </c>
      <c r="H58" s="84">
        <v>886617881.5</v>
      </c>
      <c r="I58" s="62"/>
      <c r="J58" s="6"/>
    </row>
    <row r="59" spans="1:10">
      <c r="A59" s="62" t="s">
        <v>516</v>
      </c>
      <c r="B59" s="7">
        <v>881020140</v>
      </c>
      <c r="C59" s="7">
        <v>0</v>
      </c>
      <c r="D59" s="7">
        <v>881020140</v>
      </c>
      <c r="E59" s="7">
        <v>100167</v>
      </c>
      <c r="F59" s="7">
        <v>880919973</v>
      </c>
      <c r="G59" s="7">
        <v>0</v>
      </c>
      <c r="H59" s="7">
        <v>880919973</v>
      </c>
      <c r="J59" s="6"/>
    </row>
    <row r="60" spans="1:10">
      <c r="A60" s="62" t="s">
        <v>160</v>
      </c>
      <c r="B60" s="7">
        <v>248300000</v>
      </c>
      <c r="C60" s="7">
        <v>0</v>
      </c>
      <c r="D60" s="7">
        <v>248300000</v>
      </c>
      <c r="E60" s="7">
        <v>0</v>
      </c>
      <c r="F60" s="7">
        <v>248300000</v>
      </c>
      <c r="G60" s="7">
        <v>618000000</v>
      </c>
      <c r="H60" s="7">
        <v>866300000</v>
      </c>
    </row>
    <row r="61" spans="1:10">
      <c r="A61" s="62" t="s">
        <v>119</v>
      </c>
      <c r="B61" s="7">
        <v>424140000</v>
      </c>
      <c r="C61" s="7">
        <v>-320248198.18000001</v>
      </c>
      <c r="D61" s="7">
        <v>103891801.81999999</v>
      </c>
      <c r="E61" s="7">
        <v>23351801.82</v>
      </c>
      <c r="F61" s="7">
        <v>80540000</v>
      </c>
      <c r="G61" s="7">
        <v>753303147</v>
      </c>
      <c r="H61" s="7">
        <v>833843147</v>
      </c>
    </row>
    <row r="62" spans="1:10">
      <c r="A62" s="62" t="s">
        <v>536</v>
      </c>
      <c r="B62" s="7">
        <v>0</v>
      </c>
      <c r="C62" s="7">
        <v>0</v>
      </c>
      <c r="D62" s="7">
        <v>0</v>
      </c>
      <c r="E62" s="7">
        <v>0</v>
      </c>
      <c r="F62" s="7">
        <v>0</v>
      </c>
      <c r="G62" s="7">
        <v>800000000</v>
      </c>
      <c r="H62" s="7">
        <v>800000000</v>
      </c>
    </row>
    <row r="63" spans="1:10">
      <c r="A63" s="62" t="s">
        <v>122</v>
      </c>
      <c r="B63" s="7">
        <v>690063223.14999998</v>
      </c>
      <c r="C63" s="7">
        <v>-477779516</v>
      </c>
      <c r="D63" s="7">
        <v>212283707.15000001</v>
      </c>
      <c r="E63" s="7">
        <v>212283707.15000001</v>
      </c>
      <c r="F63" s="7">
        <v>0</v>
      </c>
      <c r="G63" s="7">
        <v>797502561</v>
      </c>
      <c r="H63" s="7">
        <v>797502561</v>
      </c>
    </row>
    <row r="64" spans="1:10">
      <c r="A64" s="62" t="s">
        <v>112</v>
      </c>
      <c r="B64" s="7">
        <v>1243394753.9400001</v>
      </c>
      <c r="C64" s="7">
        <v>-391685479.71000004</v>
      </c>
      <c r="D64" s="7">
        <v>851709274.23000002</v>
      </c>
      <c r="E64" s="7">
        <v>590376769.59000003</v>
      </c>
      <c r="F64" s="7">
        <v>261332504.63999999</v>
      </c>
      <c r="G64" s="7">
        <v>411920345.73000002</v>
      </c>
      <c r="H64" s="7">
        <v>673252850.37</v>
      </c>
    </row>
    <row r="65" spans="1:8">
      <c r="A65" s="62" t="s">
        <v>154</v>
      </c>
      <c r="B65" s="7">
        <v>300000000</v>
      </c>
      <c r="C65" s="7">
        <v>-234370908.28</v>
      </c>
      <c r="D65" s="7">
        <v>65629091.719999999</v>
      </c>
      <c r="E65" s="7">
        <v>65629091.719999999</v>
      </c>
      <c r="F65" s="7">
        <v>0</v>
      </c>
      <c r="G65" s="7">
        <v>595629091.72000003</v>
      </c>
      <c r="H65" s="7">
        <v>595629091.72000003</v>
      </c>
    </row>
    <row r="66" spans="1:8">
      <c r="A66" s="62" t="s">
        <v>142</v>
      </c>
      <c r="B66" s="7">
        <v>488904100.37</v>
      </c>
      <c r="C66" s="7">
        <v>-3860865.96</v>
      </c>
      <c r="D66" s="7">
        <v>485043234.41000003</v>
      </c>
      <c r="E66" s="7">
        <v>395787591.27999997</v>
      </c>
      <c r="F66" s="7">
        <v>89255643.129999995</v>
      </c>
      <c r="G66" s="7">
        <v>475700000</v>
      </c>
      <c r="H66" s="7">
        <v>564955643.13</v>
      </c>
    </row>
    <row r="67" spans="1:8">
      <c r="A67" s="62" t="s">
        <v>121</v>
      </c>
      <c r="B67" s="7">
        <v>485159176.89999998</v>
      </c>
      <c r="C67" s="7">
        <v>-20900000</v>
      </c>
      <c r="D67" s="7">
        <v>464259176.89999998</v>
      </c>
      <c r="E67" s="7">
        <v>363423357.62</v>
      </c>
      <c r="F67" s="7">
        <v>100835819.28</v>
      </c>
      <c r="G67" s="7">
        <v>415091190</v>
      </c>
      <c r="H67" s="7">
        <v>515927009.27999997</v>
      </c>
    </row>
    <row r="68" spans="1:8">
      <c r="A68" s="62" t="s">
        <v>100</v>
      </c>
      <c r="B68" s="7">
        <v>540800977</v>
      </c>
      <c r="C68" s="7">
        <v>-19121080.48</v>
      </c>
      <c r="D68" s="7">
        <v>521679896.51999998</v>
      </c>
      <c r="E68" s="7">
        <v>408514898.51999998</v>
      </c>
      <c r="F68" s="7">
        <v>113164998</v>
      </c>
      <c r="G68" s="7">
        <v>386538737.49000001</v>
      </c>
      <c r="H68" s="7">
        <v>499703735.49000001</v>
      </c>
    </row>
    <row r="69" spans="1:8">
      <c r="A69" s="62" t="s">
        <v>130</v>
      </c>
      <c r="B69" s="7">
        <v>236262625.17000002</v>
      </c>
      <c r="C69" s="7">
        <v>-158262625.17000002</v>
      </c>
      <c r="D69" s="7">
        <v>78000000</v>
      </c>
      <c r="E69" s="7">
        <v>0</v>
      </c>
      <c r="F69" s="7">
        <v>78000000</v>
      </c>
      <c r="G69" s="7">
        <v>397000000</v>
      </c>
      <c r="H69" s="7">
        <v>475000000</v>
      </c>
    </row>
    <row r="70" spans="1:8">
      <c r="A70" s="62" t="s">
        <v>177</v>
      </c>
      <c r="B70" s="7">
        <v>341712318.31999999</v>
      </c>
      <c r="C70" s="7">
        <v>-110627766.86</v>
      </c>
      <c r="D70" s="7">
        <v>231084551.46000001</v>
      </c>
      <c r="E70" s="7">
        <v>15261826.5</v>
      </c>
      <c r="F70" s="7">
        <v>215822724.96000001</v>
      </c>
      <c r="G70" s="7">
        <v>165275598.06</v>
      </c>
      <c r="H70" s="7">
        <v>381098323.01999998</v>
      </c>
    </row>
    <row r="71" spans="1:8">
      <c r="A71" s="62" t="s">
        <v>207</v>
      </c>
      <c r="B71" s="7">
        <v>343900000</v>
      </c>
      <c r="C71" s="7">
        <v>0</v>
      </c>
      <c r="D71" s="7">
        <v>343900000</v>
      </c>
      <c r="E71" s="7">
        <v>0</v>
      </c>
      <c r="F71" s="7">
        <v>343900000</v>
      </c>
      <c r="G71" s="7">
        <v>15295360</v>
      </c>
      <c r="H71" s="7">
        <v>359195360</v>
      </c>
    </row>
    <row r="72" spans="1:8">
      <c r="A72" s="62" t="s">
        <v>123</v>
      </c>
      <c r="B72" s="7">
        <v>363645100</v>
      </c>
      <c r="C72" s="7">
        <v>-31983840</v>
      </c>
      <c r="D72" s="7">
        <v>331661260</v>
      </c>
      <c r="E72" s="7">
        <v>155268160</v>
      </c>
      <c r="F72" s="7">
        <v>176393100</v>
      </c>
      <c r="G72" s="7">
        <v>145998160</v>
      </c>
      <c r="H72" s="7">
        <v>322391260</v>
      </c>
    </row>
    <row r="73" spans="1:8">
      <c r="A73" s="62" t="s">
        <v>128</v>
      </c>
      <c r="B73" s="7">
        <v>1205638275.49</v>
      </c>
      <c r="C73" s="7">
        <v>-387681839.11000001</v>
      </c>
      <c r="D73" s="7">
        <v>817956436.38</v>
      </c>
      <c r="E73" s="7">
        <v>723224989.12</v>
      </c>
      <c r="F73" s="7">
        <v>94731447.260000005</v>
      </c>
      <c r="G73" s="7">
        <v>223224989.12</v>
      </c>
      <c r="H73" s="7">
        <v>317956436.38</v>
      </c>
    </row>
    <row r="74" spans="1:8">
      <c r="A74" s="62" t="s">
        <v>197</v>
      </c>
      <c r="B74" s="7">
        <v>116947644.73</v>
      </c>
      <c r="C74" s="7">
        <v>-26011041.109999999</v>
      </c>
      <c r="D74" s="7">
        <v>90936603.620000005</v>
      </c>
      <c r="E74" s="7">
        <v>54276783.530000001</v>
      </c>
      <c r="F74" s="7">
        <v>36659820.090000004</v>
      </c>
      <c r="G74" s="7">
        <v>266731731</v>
      </c>
      <c r="H74" s="7">
        <v>303391551.08999997</v>
      </c>
    </row>
    <row r="75" spans="1:8">
      <c r="A75" s="62" t="s">
        <v>108</v>
      </c>
      <c r="B75" s="7">
        <v>0</v>
      </c>
      <c r="C75" s="7">
        <v>0</v>
      </c>
      <c r="D75" s="7">
        <v>0</v>
      </c>
      <c r="E75" s="7">
        <v>0</v>
      </c>
      <c r="F75" s="7">
        <v>0</v>
      </c>
      <c r="G75" s="7">
        <v>300000000</v>
      </c>
      <c r="H75" s="7">
        <v>300000000</v>
      </c>
    </row>
    <row r="76" spans="1:8">
      <c r="A76" s="62" t="s">
        <v>133</v>
      </c>
      <c r="B76" s="7">
        <v>364248218.12</v>
      </c>
      <c r="C76" s="7">
        <v>-90099121.689999998</v>
      </c>
      <c r="D76" s="7">
        <v>274149096.43000001</v>
      </c>
      <c r="E76" s="7">
        <v>274149096.43000001</v>
      </c>
      <c r="F76" s="7">
        <v>0</v>
      </c>
      <c r="G76" s="7">
        <v>274561489.37</v>
      </c>
      <c r="H76" s="7">
        <v>274561489.37</v>
      </c>
    </row>
    <row r="77" spans="1:8">
      <c r="A77" s="62" t="s">
        <v>138</v>
      </c>
      <c r="B77" s="7">
        <v>422000000</v>
      </c>
      <c r="C77" s="7">
        <v>-169221988.26999998</v>
      </c>
      <c r="D77" s="7">
        <v>252778011.72999999</v>
      </c>
      <c r="E77" s="7">
        <v>218778011.72999999</v>
      </c>
      <c r="F77" s="7">
        <v>34000000</v>
      </c>
      <c r="G77" s="7">
        <v>239778011.72999999</v>
      </c>
      <c r="H77" s="7">
        <v>273778011.73000002</v>
      </c>
    </row>
    <row r="78" spans="1:8">
      <c r="A78" s="62" t="s">
        <v>132</v>
      </c>
      <c r="B78" s="7">
        <v>174066335.63999999</v>
      </c>
      <c r="C78" s="7">
        <v>0</v>
      </c>
      <c r="D78" s="7">
        <v>174066335.63999999</v>
      </c>
      <c r="E78" s="7">
        <v>36269805.490000002</v>
      </c>
      <c r="F78" s="7">
        <v>137796530.15000001</v>
      </c>
      <c r="G78" s="7">
        <v>119969351.01000001</v>
      </c>
      <c r="H78" s="7">
        <v>257765881.16</v>
      </c>
    </row>
    <row r="79" spans="1:8">
      <c r="A79" s="62" t="s">
        <v>174</v>
      </c>
      <c r="B79" s="7">
        <v>183202687.58000001</v>
      </c>
      <c r="C79" s="7">
        <v>0</v>
      </c>
      <c r="D79" s="7">
        <v>183202687.58000001</v>
      </c>
      <c r="E79" s="7">
        <v>123303011.02</v>
      </c>
      <c r="F79" s="7">
        <v>59899676.560000002</v>
      </c>
      <c r="G79" s="7">
        <v>177271306.83000001</v>
      </c>
      <c r="H79" s="7">
        <v>237170983.38999999</v>
      </c>
    </row>
    <row r="80" spans="1:8">
      <c r="A80" s="62" t="s">
        <v>166</v>
      </c>
      <c r="B80" s="7">
        <v>199200000</v>
      </c>
      <c r="C80" s="7">
        <v>-51100000</v>
      </c>
      <c r="D80" s="7">
        <v>148100000</v>
      </c>
      <c r="E80" s="7">
        <v>101000000</v>
      </c>
      <c r="F80" s="7">
        <v>47100000</v>
      </c>
      <c r="G80" s="7">
        <v>183100000</v>
      </c>
      <c r="H80" s="7">
        <v>230200000</v>
      </c>
    </row>
    <row r="81" spans="1:8">
      <c r="A81" s="62" t="s">
        <v>98</v>
      </c>
      <c r="B81" s="7">
        <v>537961029</v>
      </c>
      <c r="C81" s="7">
        <v>-10253194.140000001</v>
      </c>
      <c r="D81" s="7">
        <v>527707834.86000001</v>
      </c>
      <c r="E81" s="7">
        <v>411749671.26999998</v>
      </c>
      <c r="F81" s="7">
        <v>115958163.59</v>
      </c>
      <c r="G81" s="7">
        <v>108726395.05</v>
      </c>
      <c r="H81" s="7">
        <v>224684558.64000002</v>
      </c>
    </row>
    <row r="82" spans="1:8">
      <c r="A82" s="62" t="s">
        <v>579</v>
      </c>
      <c r="B82" s="7">
        <v>209000000</v>
      </c>
      <c r="C82" s="7">
        <v>0</v>
      </c>
      <c r="D82" s="7">
        <v>209000000</v>
      </c>
      <c r="E82" s="7">
        <v>204330757.19999999</v>
      </c>
      <c r="F82" s="7">
        <v>4669242.8</v>
      </c>
      <c r="G82" s="7">
        <v>204330757.19999999</v>
      </c>
      <c r="H82" s="7">
        <v>209000000</v>
      </c>
    </row>
    <row r="83" spans="1:8">
      <c r="A83" s="62" t="s">
        <v>116</v>
      </c>
      <c r="B83" s="7">
        <v>75842966.769999996</v>
      </c>
      <c r="C83" s="7">
        <v>-2001150</v>
      </c>
      <c r="D83" s="7">
        <v>73841816.769999996</v>
      </c>
      <c r="E83" s="7">
        <v>62277928.270000003</v>
      </c>
      <c r="F83" s="7">
        <v>11563888.5</v>
      </c>
      <c r="G83" s="7">
        <v>177563784.5</v>
      </c>
      <c r="H83" s="7">
        <v>189127673</v>
      </c>
    </row>
    <row r="84" spans="1:8">
      <c r="A84" s="62" t="s">
        <v>155</v>
      </c>
      <c r="B84" s="7">
        <v>189296182.34</v>
      </c>
      <c r="C84" s="7">
        <v>-19036139.299999997</v>
      </c>
      <c r="D84" s="7">
        <v>170260043.03999999</v>
      </c>
      <c r="E84" s="7">
        <v>72835921.329999998</v>
      </c>
      <c r="F84" s="7">
        <v>97424121.709999993</v>
      </c>
      <c r="G84" s="7">
        <v>74042779.189999998</v>
      </c>
      <c r="H84" s="7">
        <v>171466900.90000001</v>
      </c>
    </row>
    <row r="85" spans="1:8">
      <c r="A85" s="62" t="s">
        <v>175</v>
      </c>
      <c r="B85" s="7">
        <v>0</v>
      </c>
      <c r="C85" s="7">
        <v>0</v>
      </c>
      <c r="D85" s="7">
        <v>0</v>
      </c>
      <c r="E85" s="7">
        <v>0</v>
      </c>
      <c r="F85" s="7">
        <v>0</v>
      </c>
      <c r="G85" s="7">
        <v>169030663</v>
      </c>
      <c r="H85" s="7">
        <v>169030663</v>
      </c>
    </row>
    <row r="86" spans="1:8">
      <c r="A86" s="62" t="s">
        <v>144</v>
      </c>
      <c r="B86" s="7">
        <v>246659382.23000002</v>
      </c>
      <c r="C86" s="7">
        <v>-82141155.920000002</v>
      </c>
      <c r="D86" s="7">
        <v>164518226.31</v>
      </c>
      <c r="E86" s="7">
        <v>164511110.69</v>
      </c>
      <c r="F86" s="7">
        <v>7115.62</v>
      </c>
      <c r="G86" s="7">
        <v>164511110.69</v>
      </c>
      <c r="H86" s="7">
        <v>164518226.31</v>
      </c>
    </row>
    <row r="87" spans="1:8">
      <c r="A87" s="62" t="s">
        <v>172</v>
      </c>
      <c r="B87" s="7">
        <v>161240797</v>
      </c>
      <c r="C87" s="7">
        <v>0</v>
      </c>
      <c r="D87" s="7">
        <v>161240797</v>
      </c>
      <c r="E87" s="7">
        <v>161240797</v>
      </c>
      <c r="F87" s="7">
        <v>0</v>
      </c>
      <c r="G87" s="7">
        <v>161240797</v>
      </c>
      <c r="H87" s="7">
        <v>161240797</v>
      </c>
    </row>
    <row r="88" spans="1:8">
      <c r="A88" s="62" t="s">
        <v>169</v>
      </c>
      <c r="B88" s="7">
        <v>170000000</v>
      </c>
      <c r="C88" s="7">
        <v>-112682047</v>
      </c>
      <c r="D88" s="7">
        <v>57317953</v>
      </c>
      <c r="E88" s="7">
        <v>57317953</v>
      </c>
      <c r="F88" s="7">
        <v>0</v>
      </c>
      <c r="G88" s="7">
        <v>160000000</v>
      </c>
      <c r="H88" s="7">
        <v>160000000</v>
      </c>
    </row>
    <row r="89" spans="1:8">
      <c r="A89" s="62" t="s">
        <v>167</v>
      </c>
      <c r="B89" s="7">
        <v>0</v>
      </c>
      <c r="C89" s="7">
        <v>0</v>
      </c>
      <c r="D89" s="7">
        <v>0</v>
      </c>
      <c r="E89" s="7">
        <v>0</v>
      </c>
      <c r="F89" s="7">
        <v>0</v>
      </c>
      <c r="G89" s="7">
        <v>152000000</v>
      </c>
      <c r="H89" s="7">
        <v>152000000</v>
      </c>
    </row>
    <row r="90" spans="1:8">
      <c r="A90" s="62" t="s">
        <v>147</v>
      </c>
      <c r="B90" s="7">
        <v>60437842.520000003</v>
      </c>
      <c r="C90" s="7">
        <v>-838367.09</v>
      </c>
      <c r="D90" s="7">
        <v>59599475.43</v>
      </c>
      <c r="E90" s="7">
        <v>22353562.960000001</v>
      </c>
      <c r="F90" s="7">
        <v>37245912.469999999</v>
      </c>
      <c r="G90" s="7">
        <v>93420795.349999994</v>
      </c>
      <c r="H90" s="7">
        <v>130666707.81999999</v>
      </c>
    </row>
    <row r="91" spans="1:8">
      <c r="A91" s="62" t="s">
        <v>211</v>
      </c>
      <c r="B91" s="7">
        <v>29000000</v>
      </c>
      <c r="C91" s="7">
        <v>-7000000</v>
      </c>
      <c r="D91" s="7">
        <v>22000000</v>
      </c>
      <c r="E91" s="7">
        <v>0</v>
      </c>
      <c r="F91" s="7">
        <v>22000000</v>
      </c>
      <c r="G91" s="7">
        <v>106000000</v>
      </c>
      <c r="H91" s="7">
        <v>128000000</v>
      </c>
    </row>
    <row r="92" spans="1:8">
      <c r="A92" s="62" t="s">
        <v>153</v>
      </c>
      <c r="B92" s="7">
        <v>166333465.86000001</v>
      </c>
      <c r="C92" s="7">
        <v>0</v>
      </c>
      <c r="D92" s="7">
        <v>166333465.86000001</v>
      </c>
      <c r="E92" s="7">
        <v>166333465.86000001</v>
      </c>
      <c r="F92" s="7">
        <v>0</v>
      </c>
      <c r="G92" s="7">
        <v>105083465.86</v>
      </c>
      <c r="H92" s="7">
        <v>105083465.86</v>
      </c>
    </row>
    <row r="93" spans="1:8">
      <c r="A93" s="62" t="s">
        <v>131</v>
      </c>
      <c r="B93" s="7">
        <v>33833368.369999997</v>
      </c>
      <c r="C93" s="7">
        <v>0</v>
      </c>
      <c r="D93" s="7">
        <v>33833368.369999997</v>
      </c>
      <c r="E93" s="7">
        <v>0</v>
      </c>
      <c r="F93" s="7">
        <v>33833368.369999997</v>
      </c>
      <c r="G93" s="7">
        <v>67335816.109999999</v>
      </c>
      <c r="H93" s="7">
        <v>101169184.48</v>
      </c>
    </row>
    <row r="94" spans="1:8">
      <c r="A94" s="62" t="s">
        <v>107</v>
      </c>
      <c r="B94" s="7">
        <v>167614193.36000001</v>
      </c>
      <c r="C94" s="7">
        <v>-72764741.469999999</v>
      </c>
      <c r="D94" s="7">
        <v>94849451.890000001</v>
      </c>
      <c r="E94" s="7">
        <v>0</v>
      </c>
      <c r="F94" s="7">
        <v>94849451.890000001</v>
      </c>
      <c r="G94" s="7">
        <v>267123</v>
      </c>
      <c r="H94" s="7">
        <v>95116574.890000001</v>
      </c>
    </row>
    <row r="95" spans="1:8">
      <c r="A95" s="62" t="s">
        <v>493</v>
      </c>
      <c r="B95" s="7">
        <v>93047189.950000003</v>
      </c>
      <c r="C95" s="7">
        <v>-5119521.25</v>
      </c>
      <c r="D95" s="7">
        <v>87927668.700000003</v>
      </c>
      <c r="E95" s="7">
        <v>0</v>
      </c>
      <c r="F95" s="7">
        <v>87927668.700000003</v>
      </c>
      <c r="G95" s="7">
        <v>0</v>
      </c>
      <c r="H95" s="7">
        <v>87927668.700000003</v>
      </c>
    </row>
    <row r="96" spans="1:8">
      <c r="A96" s="62" t="s">
        <v>161</v>
      </c>
      <c r="B96" s="7">
        <v>173137661.52000001</v>
      </c>
      <c r="C96" s="7">
        <v>-94455366.439999998</v>
      </c>
      <c r="D96" s="7">
        <v>78682295.079999998</v>
      </c>
      <c r="E96" s="7">
        <v>0</v>
      </c>
      <c r="F96" s="7">
        <v>78682295.079999998</v>
      </c>
      <c r="G96" s="7">
        <v>4390100</v>
      </c>
      <c r="H96" s="7">
        <v>83072395.079999998</v>
      </c>
    </row>
    <row r="97" spans="1:8">
      <c r="A97" s="62" t="s">
        <v>208</v>
      </c>
      <c r="B97" s="7">
        <v>21486150.109999999</v>
      </c>
      <c r="C97" s="7">
        <v>0</v>
      </c>
      <c r="D97" s="7">
        <v>21486150.109999999</v>
      </c>
      <c r="E97" s="7">
        <v>0</v>
      </c>
      <c r="F97" s="7">
        <v>21486150.109999999</v>
      </c>
      <c r="G97" s="7">
        <v>59959009</v>
      </c>
      <c r="H97" s="7">
        <v>81445159.109999999</v>
      </c>
    </row>
    <row r="98" spans="1:8">
      <c r="A98" s="62" t="s">
        <v>226</v>
      </c>
      <c r="B98" s="7">
        <v>74930000</v>
      </c>
      <c r="C98" s="7">
        <v>-32906892.68</v>
      </c>
      <c r="D98" s="7">
        <v>42023107.32</v>
      </c>
      <c r="E98" s="7">
        <v>2023107.32</v>
      </c>
      <c r="F98" s="7">
        <v>40000000</v>
      </c>
      <c r="G98" s="7">
        <v>34430000</v>
      </c>
      <c r="H98" s="7">
        <v>74430000</v>
      </c>
    </row>
    <row r="99" spans="1:8">
      <c r="A99" s="62" t="s">
        <v>213</v>
      </c>
      <c r="B99" s="7">
        <v>52198949.590000004</v>
      </c>
      <c r="C99" s="7">
        <v>0</v>
      </c>
      <c r="D99" s="7">
        <v>52198949.590000004</v>
      </c>
      <c r="E99" s="7">
        <v>29615722.98</v>
      </c>
      <c r="F99" s="7">
        <v>22583226.609999999</v>
      </c>
      <c r="G99" s="7">
        <v>47000000</v>
      </c>
      <c r="H99" s="7">
        <v>69583226.609999999</v>
      </c>
    </row>
    <row r="100" spans="1:8">
      <c r="A100" s="62" t="s">
        <v>171</v>
      </c>
      <c r="B100" s="7">
        <v>60000000</v>
      </c>
      <c r="C100" s="7">
        <v>0</v>
      </c>
      <c r="D100" s="7">
        <v>60000000</v>
      </c>
      <c r="E100" s="7">
        <v>60000000</v>
      </c>
      <c r="F100" s="7">
        <v>0</v>
      </c>
      <c r="G100" s="7">
        <v>60000000</v>
      </c>
      <c r="H100" s="7">
        <v>60000000</v>
      </c>
    </row>
    <row r="101" spans="1:8">
      <c r="A101" s="62" t="s">
        <v>588</v>
      </c>
      <c r="B101" s="7">
        <v>0</v>
      </c>
      <c r="C101" s="7">
        <v>0</v>
      </c>
      <c r="D101" s="7">
        <v>0</v>
      </c>
      <c r="E101" s="7">
        <v>0</v>
      </c>
      <c r="F101" s="7">
        <v>0</v>
      </c>
      <c r="G101" s="7">
        <v>60000000</v>
      </c>
      <c r="H101" s="7">
        <v>60000000</v>
      </c>
    </row>
    <row r="102" spans="1:8">
      <c r="A102" s="62" t="s">
        <v>191</v>
      </c>
      <c r="B102" s="7">
        <v>58416234.060000002</v>
      </c>
      <c r="C102" s="7">
        <v>0</v>
      </c>
      <c r="D102" s="7">
        <v>58416234.060000002</v>
      </c>
      <c r="E102" s="7">
        <v>58416234.060000002</v>
      </c>
      <c r="F102" s="7">
        <v>0</v>
      </c>
      <c r="G102" s="7">
        <v>58416234.060000002</v>
      </c>
      <c r="H102" s="7">
        <v>58416234.060000002</v>
      </c>
    </row>
    <row r="103" spans="1:8">
      <c r="A103" s="62" t="s">
        <v>218</v>
      </c>
      <c r="B103" s="7">
        <v>37289908.859999999</v>
      </c>
      <c r="C103" s="7">
        <v>0</v>
      </c>
      <c r="D103" s="7">
        <v>37289908.859999999</v>
      </c>
      <c r="E103" s="7">
        <v>16980914</v>
      </c>
      <c r="F103" s="7">
        <v>20308994.859999999</v>
      </c>
      <c r="G103" s="7">
        <v>34466499.549999997</v>
      </c>
      <c r="H103" s="7">
        <v>54775494.409999996</v>
      </c>
    </row>
    <row r="104" spans="1:8">
      <c r="A104" s="62" t="s">
        <v>215</v>
      </c>
      <c r="B104" s="7">
        <v>44226766.859999999</v>
      </c>
      <c r="C104" s="7">
        <v>0</v>
      </c>
      <c r="D104" s="7">
        <v>44226766.859999999</v>
      </c>
      <c r="E104" s="7">
        <v>38594219.549999997</v>
      </c>
      <c r="F104" s="7">
        <v>5632547.3099999996</v>
      </c>
      <c r="G104" s="7">
        <v>49136678.450000003</v>
      </c>
      <c r="H104" s="7">
        <v>54769225.759999998</v>
      </c>
    </row>
    <row r="105" spans="1:8">
      <c r="A105" s="62" t="s">
        <v>560</v>
      </c>
      <c r="B105" s="7">
        <v>49000000</v>
      </c>
      <c r="C105" s="7">
        <v>0</v>
      </c>
      <c r="D105" s="7">
        <v>49000000</v>
      </c>
      <c r="E105" s="7">
        <v>49000000</v>
      </c>
      <c r="F105" s="7">
        <v>0</v>
      </c>
      <c r="G105" s="7">
        <v>52061765.850000001</v>
      </c>
      <c r="H105" s="7">
        <v>52061765.850000001</v>
      </c>
    </row>
    <row r="106" spans="1:8">
      <c r="A106" s="62" t="s">
        <v>192</v>
      </c>
      <c r="B106" s="7">
        <v>37364380</v>
      </c>
      <c r="C106" s="7">
        <v>0</v>
      </c>
      <c r="D106" s="7">
        <v>37364380</v>
      </c>
      <c r="E106" s="7">
        <v>364380</v>
      </c>
      <c r="F106" s="7">
        <v>37000000</v>
      </c>
      <c r="G106" s="7">
        <v>14364380</v>
      </c>
      <c r="H106" s="7">
        <v>51364380</v>
      </c>
    </row>
    <row r="107" spans="1:8">
      <c r="A107" s="62" t="s">
        <v>222</v>
      </c>
      <c r="B107" s="7">
        <v>180000</v>
      </c>
      <c r="C107" s="7">
        <v>0</v>
      </c>
      <c r="D107" s="7">
        <v>180000</v>
      </c>
      <c r="E107" s="7">
        <v>0</v>
      </c>
      <c r="F107" s="7">
        <v>180000</v>
      </c>
      <c r="G107" s="7">
        <v>51100000</v>
      </c>
      <c r="H107" s="7">
        <v>51280000</v>
      </c>
    </row>
    <row r="108" spans="1:8">
      <c r="A108" s="62" t="s">
        <v>253</v>
      </c>
      <c r="B108" s="7">
        <v>20000000</v>
      </c>
      <c r="C108" s="7">
        <v>0</v>
      </c>
      <c r="D108" s="7">
        <v>20000000</v>
      </c>
      <c r="E108" s="7">
        <v>0</v>
      </c>
      <c r="F108" s="7">
        <v>20000000</v>
      </c>
      <c r="G108" s="7">
        <v>30000000</v>
      </c>
      <c r="H108" s="7">
        <v>50000000</v>
      </c>
    </row>
    <row r="109" spans="1:8">
      <c r="A109" s="62" t="s">
        <v>273</v>
      </c>
      <c r="B109" s="7">
        <v>15000000</v>
      </c>
      <c r="C109" s="7">
        <v>0</v>
      </c>
      <c r="D109" s="7">
        <v>15000000</v>
      </c>
      <c r="E109" s="7">
        <v>0</v>
      </c>
      <c r="F109" s="7">
        <v>15000000</v>
      </c>
      <c r="G109" s="7">
        <v>35000000</v>
      </c>
      <c r="H109" s="7">
        <v>50000000</v>
      </c>
    </row>
    <row r="110" spans="1:8">
      <c r="A110" s="62" t="s">
        <v>212</v>
      </c>
      <c r="B110" s="7">
        <v>74467762</v>
      </c>
      <c r="C110" s="7">
        <v>0</v>
      </c>
      <c r="D110" s="7">
        <v>74467762</v>
      </c>
      <c r="E110" s="7">
        <v>74467762</v>
      </c>
      <c r="F110" s="7">
        <v>0</v>
      </c>
      <c r="G110" s="7">
        <v>49112507</v>
      </c>
      <c r="H110" s="7">
        <v>49112507</v>
      </c>
    </row>
    <row r="111" spans="1:8">
      <c r="A111" s="62" t="s">
        <v>244</v>
      </c>
      <c r="B111" s="7">
        <v>48201444</v>
      </c>
      <c r="C111" s="7">
        <v>-24000000</v>
      </c>
      <c r="D111" s="7">
        <v>24201444</v>
      </c>
      <c r="E111" s="7">
        <v>0</v>
      </c>
      <c r="F111" s="7">
        <v>24201444</v>
      </c>
      <c r="G111" s="7">
        <v>24201444</v>
      </c>
      <c r="H111" s="7">
        <v>48402888</v>
      </c>
    </row>
    <row r="112" spans="1:8">
      <c r="A112" s="62" t="s">
        <v>149</v>
      </c>
      <c r="B112" s="7">
        <v>117362400.92</v>
      </c>
      <c r="C112" s="7">
        <v>-1892724.15</v>
      </c>
      <c r="D112" s="7">
        <v>115469676.77</v>
      </c>
      <c r="E112" s="7">
        <v>76998079.260000005</v>
      </c>
      <c r="F112" s="7">
        <v>38471597.509999998</v>
      </c>
      <c r="G112" s="7">
        <v>8858983.7400000002</v>
      </c>
      <c r="H112" s="7">
        <v>47330581.25</v>
      </c>
    </row>
    <row r="113" spans="1:8">
      <c r="A113" s="62" t="s">
        <v>184</v>
      </c>
      <c r="B113" s="7">
        <v>93313900</v>
      </c>
      <c r="C113" s="7">
        <v>0</v>
      </c>
      <c r="D113" s="7">
        <v>93313900</v>
      </c>
      <c r="E113" s="7">
        <v>50000000</v>
      </c>
      <c r="F113" s="7">
        <v>43313900</v>
      </c>
      <c r="G113" s="7">
        <v>0</v>
      </c>
      <c r="H113" s="7">
        <v>43313900</v>
      </c>
    </row>
    <row r="114" spans="1:8">
      <c r="A114" s="62" t="s">
        <v>176</v>
      </c>
      <c r="B114" s="7">
        <v>40100000</v>
      </c>
      <c r="C114" s="7">
        <v>-10650000</v>
      </c>
      <c r="D114" s="7">
        <v>29450000</v>
      </c>
      <c r="E114" s="7">
        <v>6150000</v>
      </c>
      <c r="F114" s="7">
        <v>23300000</v>
      </c>
      <c r="G114" s="7">
        <v>19500000</v>
      </c>
      <c r="H114" s="7">
        <v>42800000</v>
      </c>
    </row>
    <row r="115" spans="1:8">
      <c r="A115" s="62" t="s">
        <v>137</v>
      </c>
      <c r="B115" s="7">
        <v>46897718.460000001</v>
      </c>
      <c r="C115" s="7">
        <v>-184798.8</v>
      </c>
      <c r="D115" s="7">
        <v>46712919.659999996</v>
      </c>
      <c r="E115" s="7">
        <v>46706919.659999996</v>
      </c>
      <c r="F115" s="7">
        <v>6000</v>
      </c>
      <c r="G115" s="7">
        <v>37810000</v>
      </c>
      <c r="H115" s="7">
        <v>37816000</v>
      </c>
    </row>
    <row r="116" spans="1:8">
      <c r="A116" s="62" t="s">
        <v>616</v>
      </c>
      <c r="B116" s="7">
        <v>774507360.33000004</v>
      </c>
      <c r="C116" s="7">
        <v>-142449036.63</v>
      </c>
      <c r="D116" s="7">
        <v>632058323.70000005</v>
      </c>
      <c r="E116" s="7">
        <v>595260772.70000005</v>
      </c>
      <c r="F116" s="7">
        <v>36797551</v>
      </c>
      <c r="G116" s="7">
        <v>28718.85</v>
      </c>
      <c r="H116" s="7">
        <v>36826269.850000001</v>
      </c>
    </row>
    <row r="117" spans="1:8">
      <c r="A117" s="62" t="s">
        <v>279</v>
      </c>
      <c r="B117" s="7">
        <v>33719071.57</v>
      </c>
      <c r="C117" s="7">
        <v>-4020127.49</v>
      </c>
      <c r="D117" s="7">
        <v>29698944.079999998</v>
      </c>
      <c r="E117" s="7">
        <v>12887008.609999999</v>
      </c>
      <c r="F117" s="7">
        <v>16811935.469999999</v>
      </c>
      <c r="G117" s="7">
        <v>20000000</v>
      </c>
      <c r="H117" s="7">
        <v>36811935.469999999</v>
      </c>
    </row>
    <row r="118" spans="1:8">
      <c r="A118" s="62" t="s">
        <v>225</v>
      </c>
      <c r="B118" s="7">
        <v>36151983</v>
      </c>
      <c r="C118" s="7">
        <v>0</v>
      </c>
      <c r="D118" s="7">
        <v>36151983</v>
      </c>
      <c r="E118" s="7">
        <v>36151983</v>
      </c>
      <c r="F118" s="7">
        <v>0</v>
      </c>
      <c r="G118" s="7">
        <v>36151983</v>
      </c>
      <c r="H118" s="7">
        <v>36151983</v>
      </c>
    </row>
    <row r="119" spans="1:8">
      <c r="A119" s="62" t="s">
        <v>234</v>
      </c>
      <c r="B119" s="7">
        <v>30000000</v>
      </c>
      <c r="C119" s="7">
        <v>0</v>
      </c>
      <c r="D119" s="7">
        <v>30000000</v>
      </c>
      <c r="E119" s="7">
        <v>28250295.07</v>
      </c>
      <c r="F119" s="7">
        <v>1749704.93</v>
      </c>
      <c r="G119" s="7">
        <v>33400000</v>
      </c>
      <c r="H119" s="7">
        <v>35149704.93</v>
      </c>
    </row>
    <row r="120" spans="1:8">
      <c r="A120" s="62" t="s">
        <v>150</v>
      </c>
      <c r="B120" s="7">
        <v>165800577.91999999</v>
      </c>
      <c r="C120" s="7">
        <v>-3262480.87</v>
      </c>
      <c r="D120" s="7">
        <v>162538097.05000001</v>
      </c>
      <c r="E120" s="7">
        <v>151681727.84</v>
      </c>
      <c r="F120" s="7">
        <v>10856369.210000001</v>
      </c>
      <c r="G120" s="7">
        <v>23270953.82</v>
      </c>
      <c r="H120" s="7">
        <v>34127323.030000001</v>
      </c>
    </row>
    <row r="121" spans="1:8">
      <c r="A121" s="62" t="s">
        <v>284</v>
      </c>
      <c r="B121" s="7">
        <v>30962315.079999998</v>
      </c>
      <c r="C121" s="7">
        <v>-8126158.6600000001</v>
      </c>
      <c r="D121" s="7">
        <v>22836156.420000002</v>
      </c>
      <c r="E121" s="7">
        <v>336156.42</v>
      </c>
      <c r="F121" s="7">
        <v>22500000</v>
      </c>
      <c r="G121" s="7">
        <v>11250000</v>
      </c>
      <c r="H121" s="7">
        <v>33750000</v>
      </c>
    </row>
    <row r="122" spans="1:8">
      <c r="A122" s="62" t="s">
        <v>237</v>
      </c>
      <c r="B122" s="7">
        <v>15805530.58</v>
      </c>
      <c r="C122" s="7">
        <v>-3614150.9800000004</v>
      </c>
      <c r="D122" s="7">
        <v>12191379.6</v>
      </c>
      <c r="E122" s="7">
        <v>0</v>
      </c>
      <c r="F122" s="7">
        <v>12191379.6</v>
      </c>
      <c r="G122" s="7">
        <v>21407770.940000001</v>
      </c>
      <c r="H122" s="7">
        <v>33599150.539999999</v>
      </c>
    </row>
    <row r="123" spans="1:8">
      <c r="A123" s="62" t="s">
        <v>228</v>
      </c>
      <c r="B123" s="7">
        <v>18816425.149999999</v>
      </c>
      <c r="C123" s="7">
        <v>0</v>
      </c>
      <c r="D123" s="7">
        <v>18816425.149999999</v>
      </c>
      <c r="E123" s="7">
        <v>6783459.4800000004</v>
      </c>
      <c r="F123" s="7">
        <v>12032965.67</v>
      </c>
      <c r="G123" s="7">
        <v>20760394.309999999</v>
      </c>
      <c r="H123" s="7">
        <v>32793359.98</v>
      </c>
    </row>
    <row r="124" spans="1:8">
      <c r="A124" s="62" t="s">
        <v>233</v>
      </c>
      <c r="B124" s="7">
        <v>0</v>
      </c>
      <c r="C124" s="7">
        <v>0</v>
      </c>
      <c r="D124" s="7">
        <v>0</v>
      </c>
      <c r="E124" s="7">
        <v>0</v>
      </c>
      <c r="F124" s="7">
        <v>0</v>
      </c>
      <c r="G124" s="7">
        <v>30470957</v>
      </c>
      <c r="H124" s="7">
        <v>30470957</v>
      </c>
    </row>
    <row r="125" spans="1:8">
      <c r="A125" s="62" t="s">
        <v>271</v>
      </c>
      <c r="B125" s="7">
        <v>30000000</v>
      </c>
      <c r="C125" s="7">
        <v>-15000000</v>
      </c>
      <c r="D125" s="7">
        <v>15000000</v>
      </c>
      <c r="E125" s="7">
        <v>0</v>
      </c>
      <c r="F125" s="7">
        <v>15000000</v>
      </c>
      <c r="G125" s="7">
        <v>15000000</v>
      </c>
      <c r="H125" s="7">
        <v>30000000</v>
      </c>
    </row>
    <row r="126" spans="1:8">
      <c r="A126" s="62" t="s">
        <v>214</v>
      </c>
      <c r="B126" s="7">
        <v>45000000</v>
      </c>
      <c r="C126" s="7">
        <v>0</v>
      </c>
      <c r="D126" s="7">
        <v>45000000</v>
      </c>
      <c r="E126" s="7">
        <v>15254587.65</v>
      </c>
      <c r="F126" s="7">
        <v>29745412.350000001</v>
      </c>
      <c r="G126" s="7">
        <v>0</v>
      </c>
      <c r="H126" s="7">
        <v>29745412.350000001</v>
      </c>
    </row>
    <row r="127" spans="1:8">
      <c r="A127" s="62" t="s">
        <v>297</v>
      </c>
      <c r="B127" s="7">
        <v>20000000</v>
      </c>
      <c r="C127" s="7">
        <v>0</v>
      </c>
      <c r="D127" s="7">
        <v>20000000</v>
      </c>
      <c r="E127" s="7">
        <v>1106099.79</v>
      </c>
      <c r="F127" s="7">
        <v>18893900.210000001</v>
      </c>
      <c r="G127" s="7">
        <v>10000000</v>
      </c>
      <c r="H127" s="7">
        <v>28893900.210000001</v>
      </c>
    </row>
    <row r="128" spans="1:8">
      <c r="A128" s="62" t="s">
        <v>503</v>
      </c>
      <c r="B128" s="7">
        <v>7151882</v>
      </c>
      <c r="C128" s="7">
        <v>0</v>
      </c>
      <c r="D128" s="7">
        <v>7151882</v>
      </c>
      <c r="E128" s="7">
        <v>0</v>
      </c>
      <c r="F128" s="7">
        <v>7151882</v>
      </c>
      <c r="G128" s="7">
        <v>21725100</v>
      </c>
      <c r="H128" s="7">
        <v>28876982</v>
      </c>
    </row>
    <row r="129" spans="1:8">
      <c r="A129" s="62" t="s">
        <v>173</v>
      </c>
      <c r="B129" s="7">
        <v>63401111.18</v>
      </c>
      <c r="C129" s="7">
        <v>0</v>
      </c>
      <c r="D129" s="7">
        <v>63401111.18</v>
      </c>
      <c r="E129" s="7">
        <v>43707162.18</v>
      </c>
      <c r="F129" s="7">
        <v>19693949</v>
      </c>
      <c r="G129" s="7">
        <v>8003254</v>
      </c>
      <c r="H129" s="7">
        <v>27697203</v>
      </c>
    </row>
    <row r="130" spans="1:8">
      <c r="A130" s="62" t="s">
        <v>159</v>
      </c>
      <c r="B130" s="7">
        <v>40240187.57</v>
      </c>
      <c r="C130" s="7">
        <v>0</v>
      </c>
      <c r="D130" s="7">
        <v>40240187.57</v>
      </c>
      <c r="E130" s="7">
        <v>12739343.67</v>
      </c>
      <c r="F130" s="7">
        <v>27500843.899999999</v>
      </c>
      <c r="G130" s="7">
        <v>0</v>
      </c>
      <c r="H130" s="7">
        <v>27500843.899999999</v>
      </c>
    </row>
    <row r="131" spans="1:8">
      <c r="A131" s="62" t="s">
        <v>239</v>
      </c>
      <c r="B131" s="7">
        <v>28594102.710000001</v>
      </c>
      <c r="C131" s="7">
        <v>-715963</v>
      </c>
      <c r="D131" s="7">
        <v>27878139.710000001</v>
      </c>
      <c r="E131" s="7">
        <v>26580773.59</v>
      </c>
      <c r="F131" s="7">
        <v>1297366.1200000001</v>
      </c>
      <c r="G131" s="7">
        <v>24863030</v>
      </c>
      <c r="H131" s="7">
        <v>26160396.120000001</v>
      </c>
    </row>
    <row r="132" spans="1:8">
      <c r="A132" s="62" t="s">
        <v>281</v>
      </c>
      <c r="B132" s="7">
        <v>19291160</v>
      </c>
      <c r="C132" s="7">
        <v>-5054000</v>
      </c>
      <c r="D132" s="7">
        <v>14237160</v>
      </c>
      <c r="E132" s="7">
        <v>498932.4</v>
      </c>
      <c r="F132" s="7">
        <v>13738227.6</v>
      </c>
      <c r="G132" s="7">
        <v>11981063</v>
      </c>
      <c r="H132" s="7">
        <v>25719290.600000001</v>
      </c>
    </row>
    <row r="133" spans="1:8">
      <c r="A133" s="62" t="s">
        <v>199</v>
      </c>
      <c r="B133" s="7">
        <v>0</v>
      </c>
      <c r="C133" s="7">
        <v>0</v>
      </c>
      <c r="D133" s="7">
        <v>0</v>
      </c>
      <c r="E133" s="7">
        <v>0</v>
      </c>
      <c r="F133" s="7">
        <v>0</v>
      </c>
      <c r="G133" s="7">
        <v>25000000</v>
      </c>
      <c r="H133" s="7">
        <v>25000000</v>
      </c>
    </row>
    <row r="134" spans="1:8">
      <c r="A134" s="62" t="s">
        <v>204</v>
      </c>
      <c r="B134" s="7">
        <v>19689942.100000001</v>
      </c>
      <c r="C134" s="7">
        <v>-134810.17000000001</v>
      </c>
      <c r="D134" s="7">
        <v>19555131.93</v>
      </c>
      <c r="E134" s="7">
        <v>19507854.48</v>
      </c>
      <c r="F134" s="7">
        <v>47277.45</v>
      </c>
      <c r="G134" s="7">
        <v>23100403.699999999</v>
      </c>
      <c r="H134" s="7">
        <v>23147681.149999999</v>
      </c>
    </row>
    <row r="135" spans="1:8">
      <c r="A135" s="62" t="s">
        <v>311</v>
      </c>
      <c r="B135" s="7">
        <v>15815831.66</v>
      </c>
      <c r="C135" s="7">
        <v>0</v>
      </c>
      <c r="D135" s="7">
        <v>15815831.66</v>
      </c>
      <c r="E135" s="7">
        <v>1600000</v>
      </c>
      <c r="F135" s="7">
        <v>14215831.66</v>
      </c>
      <c r="G135" s="7">
        <v>8000000</v>
      </c>
      <c r="H135" s="7">
        <v>22215831.66</v>
      </c>
    </row>
    <row r="136" spans="1:8">
      <c r="A136" s="62" t="s">
        <v>606</v>
      </c>
      <c r="B136" s="7">
        <v>0</v>
      </c>
      <c r="C136" s="7">
        <v>0</v>
      </c>
      <c r="D136" s="7">
        <v>0</v>
      </c>
      <c r="E136" s="7">
        <v>0</v>
      </c>
      <c r="F136" s="7">
        <v>0</v>
      </c>
      <c r="G136" s="7">
        <v>19000000</v>
      </c>
      <c r="H136" s="7">
        <v>19000000</v>
      </c>
    </row>
    <row r="137" spans="1:8">
      <c r="A137" s="62" t="s">
        <v>534</v>
      </c>
      <c r="B137" s="7">
        <v>19041151</v>
      </c>
      <c r="C137" s="7">
        <v>0</v>
      </c>
      <c r="D137" s="7">
        <v>19041151</v>
      </c>
      <c r="E137" s="7">
        <v>707817.67</v>
      </c>
      <c r="F137" s="7">
        <v>18333333.329999998</v>
      </c>
      <c r="G137" s="7">
        <v>0</v>
      </c>
      <c r="H137" s="7">
        <v>18333333.329999998</v>
      </c>
    </row>
    <row r="138" spans="1:8">
      <c r="A138" s="62" t="s">
        <v>251</v>
      </c>
      <c r="B138" s="7">
        <v>12582423.199999999</v>
      </c>
      <c r="C138" s="7">
        <v>0</v>
      </c>
      <c r="D138" s="7">
        <v>12582423.199999999</v>
      </c>
      <c r="E138" s="7">
        <v>0</v>
      </c>
      <c r="F138" s="7">
        <v>12582423.199999999</v>
      </c>
      <c r="G138" s="7">
        <v>5515694.9699999997</v>
      </c>
      <c r="H138" s="7">
        <v>18098118.170000002</v>
      </c>
    </row>
    <row r="139" spans="1:8">
      <c r="A139" s="62" t="s">
        <v>295</v>
      </c>
      <c r="B139" s="7">
        <v>10000000</v>
      </c>
      <c r="C139" s="7">
        <v>0</v>
      </c>
      <c r="D139" s="7">
        <v>10000000</v>
      </c>
      <c r="E139" s="7">
        <v>1205132.5</v>
      </c>
      <c r="F139" s="7">
        <v>8794867.5</v>
      </c>
      <c r="G139" s="7">
        <v>8794867.5</v>
      </c>
      <c r="H139" s="7">
        <v>17589735</v>
      </c>
    </row>
    <row r="140" spans="1:8">
      <c r="A140" s="62" t="s">
        <v>318</v>
      </c>
      <c r="B140" s="7">
        <v>5500000</v>
      </c>
      <c r="C140" s="7">
        <v>0</v>
      </c>
      <c r="D140" s="7">
        <v>5500000</v>
      </c>
      <c r="E140" s="7">
        <v>0</v>
      </c>
      <c r="F140" s="7">
        <v>5500000</v>
      </c>
      <c r="G140" s="7">
        <v>11200000</v>
      </c>
      <c r="H140" s="7">
        <v>16700000</v>
      </c>
    </row>
    <row r="141" spans="1:8">
      <c r="A141" s="62" t="s">
        <v>269</v>
      </c>
      <c r="B141" s="7">
        <v>16383889</v>
      </c>
      <c r="C141" s="7">
        <v>0</v>
      </c>
      <c r="D141" s="7">
        <v>16383889</v>
      </c>
      <c r="E141" s="7">
        <v>16383889</v>
      </c>
      <c r="F141" s="7">
        <v>0</v>
      </c>
      <c r="G141" s="7">
        <v>16383889</v>
      </c>
      <c r="H141" s="7">
        <v>16383889</v>
      </c>
    </row>
    <row r="142" spans="1:8">
      <c r="A142" s="62" t="s">
        <v>328</v>
      </c>
      <c r="B142" s="7">
        <v>20798083</v>
      </c>
      <c r="C142" s="7">
        <v>-9998083</v>
      </c>
      <c r="D142" s="7">
        <v>10800000</v>
      </c>
      <c r="E142" s="7">
        <v>0</v>
      </c>
      <c r="F142" s="7">
        <v>10800000</v>
      </c>
      <c r="G142" s="7">
        <v>5400000</v>
      </c>
      <c r="H142" s="7">
        <v>16200000</v>
      </c>
    </row>
    <row r="143" spans="1:8">
      <c r="A143" s="62" t="s">
        <v>312</v>
      </c>
      <c r="B143" s="7">
        <v>16000000</v>
      </c>
      <c r="C143" s="7">
        <v>-8000000</v>
      </c>
      <c r="D143" s="7">
        <v>8000000</v>
      </c>
      <c r="E143" s="7">
        <v>0</v>
      </c>
      <c r="F143" s="7">
        <v>8000000</v>
      </c>
      <c r="G143" s="7">
        <v>8000000</v>
      </c>
      <c r="H143" s="7">
        <v>16000000</v>
      </c>
    </row>
    <row r="144" spans="1:8">
      <c r="A144" s="62" t="s">
        <v>324</v>
      </c>
      <c r="B144" s="7">
        <v>2174294.7000000002</v>
      </c>
      <c r="C144" s="7">
        <v>-296595.09999999998</v>
      </c>
      <c r="D144" s="7">
        <v>1877699.5999999999</v>
      </c>
      <c r="E144" s="7">
        <v>1284779.4000000001</v>
      </c>
      <c r="F144" s="7">
        <v>592920.20000000007</v>
      </c>
      <c r="G144" s="7">
        <v>15313107.74</v>
      </c>
      <c r="H144" s="7">
        <v>15906027.939999999</v>
      </c>
    </row>
    <row r="145" spans="1:8">
      <c r="A145" s="62" t="s">
        <v>291</v>
      </c>
      <c r="B145" s="7">
        <v>15540189</v>
      </c>
      <c r="C145" s="7">
        <v>-5180063</v>
      </c>
      <c r="D145" s="7">
        <v>10360126</v>
      </c>
      <c r="E145" s="7">
        <v>0</v>
      </c>
      <c r="F145" s="7">
        <v>10360126</v>
      </c>
      <c r="G145" s="7">
        <v>5195557</v>
      </c>
      <c r="H145" s="7">
        <v>15555683</v>
      </c>
    </row>
    <row r="146" spans="1:8">
      <c r="A146" s="62" t="s">
        <v>512</v>
      </c>
      <c r="B146" s="7">
        <v>27270159.399999999</v>
      </c>
      <c r="C146" s="7">
        <v>-3076757.14</v>
      </c>
      <c r="D146" s="7">
        <v>24193402.260000002</v>
      </c>
      <c r="E146" s="7">
        <v>8847426.1199999992</v>
      </c>
      <c r="F146" s="7">
        <v>15345976.140000001</v>
      </c>
      <c r="G146" s="7">
        <v>0</v>
      </c>
      <c r="H146" s="7">
        <v>15345976.140000001</v>
      </c>
    </row>
    <row r="147" spans="1:8">
      <c r="A147" s="62" t="s">
        <v>268</v>
      </c>
      <c r="B147" s="7">
        <v>0</v>
      </c>
      <c r="C147" s="7">
        <v>0</v>
      </c>
      <c r="D147" s="7">
        <v>0</v>
      </c>
      <c r="E147" s="7">
        <v>0</v>
      </c>
      <c r="F147" s="7">
        <v>0</v>
      </c>
      <c r="G147" s="7">
        <v>15063551</v>
      </c>
      <c r="H147" s="7">
        <v>15063551</v>
      </c>
    </row>
    <row r="148" spans="1:8">
      <c r="A148" s="62" t="s">
        <v>141</v>
      </c>
      <c r="B148" s="7">
        <v>14456817.949999999</v>
      </c>
      <c r="C148" s="7">
        <v>0</v>
      </c>
      <c r="D148" s="7">
        <v>14456817.949999999</v>
      </c>
      <c r="E148" s="7">
        <v>0</v>
      </c>
      <c r="F148" s="7">
        <v>14456817.949999999</v>
      </c>
      <c r="G148" s="7">
        <v>0</v>
      </c>
      <c r="H148" s="7">
        <v>14456817.949999999</v>
      </c>
    </row>
    <row r="149" spans="1:8">
      <c r="A149" s="62" t="s">
        <v>304</v>
      </c>
      <c r="B149" s="7">
        <v>13799744.17</v>
      </c>
      <c r="C149" s="7">
        <v>-3875699.69</v>
      </c>
      <c r="D149" s="7">
        <v>9924044.4800000004</v>
      </c>
      <c r="E149" s="7">
        <v>2736906.68</v>
      </c>
      <c r="F149" s="7">
        <v>7187137.7999999998</v>
      </c>
      <c r="G149" s="7">
        <v>7228708.1000000006</v>
      </c>
      <c r="H149" s="7">
        <v>14415845.9</v>
      </c>
    </row>
    <row r="150" spans="1:8">
      <c r="A150" s="62" t="s">
        <v>364</v>
      </c>
      <c r="B150" s="7">
        <v>1777983.52</v>
      </c>
      <c r="C150" s="7">
        <v>0</v>
      </c>
      <c r="D150" s="7">
        <v>1777983.52</v>
      </c>
      <c r="E150" s="7">
        <v>156974.93</v>
      </c>
      <c r="F150" s="7">
        <v>1621008.59</v>
      </c>
      <c r="G150" s="7">
        <v>12724983.199999999</v>
      </c>
      <c r="H150" s="7">
        <v>14345991.789999999</v>
      </c>
    </row>
    <row r="151" spans="1:8">
      <c r="A151" s="62" t="s">
        <v>186</v>
      </c>
      <c r="B151" s="7">
        <v>18713467.77</v>
      </c>
      <c r="C151" s="7">
        <v>-3654447.11</v>
      </c>
      <c r="D151" s="7">
        <v>15059020.66</v>
      </c>
      <c r="E151" s="7">
        <v>11640720.08</v>
      </c>
      <c r="F151" s="7">
        <v>3418300.58</v>
      </c>
      <c r="G151" s="7">
        <v>10781472.869999999</v>
      </c>
      <c r="H151" s="7">
        <v>14199773.449999999</v>
      </c>
    </row>
    <row r="152" spans="1:8">
      <c r="A152" s="62" t="s">
        <v>230</v>
      </c>
      <c r="B152" s="7">
        <v>18438325.109999999</v>
      </c>
      <c r="C152" s="7">
        <v>-5298147.42</v>
      </c>
      <c r="D152" s="7">
        <v>13140177.689999999</v>
      </c>
      <c r="E152" s="7">
        <v>13140177.689999999</v>
      </c>
      <c r="F152" s="7">
        <v>0</v>
      </c>
      <c r="G152" s="7">
        <v>13140177.689999999</v>
      </c>
      <c r="H152" s="7">
        <v>13140177.689999999</v>
      </c>
    </row>
    <row r="153" spans="1:8">
      <c r="A153" s="62" t="s">
        <v>219</v>
      </c>
      <c r="B153" s="7">
        <v>24446202.600000001</v>
      </c>
      <c r="C153" s="7">
        <v>0</v>
      </c>
      <c r="D153" s="7">
        <v>24446202.600000001</v>
      </c>
      <c r="E153" s="7">
        <v>24097783.600000001</v>
      </c>
      <c r="F153" s="7">
        <v>348419</v>
      </c>
      <c r="G153" s="7">
        <v>12239024</v>
      </c>
      <c r="H153" s="7">
        <v>12587443</v>
      </c>
    </row>
    <row r="154" spans="1:8">
      <c r="A154" s="62" t="s">
        <v>825</v>
      </c>
      <c r="B154" s="7">
        <v>13007886.100000001</v>
      </c>
      <c r="C154" s="7">
        <v>-495388.69</v>
      </c>
      <c r="D154" s="7">
        <v>12512497.41</v>
      </c>
      <c r="E154" s="7">
        <v>12512497.41</v>
      </c>
      <c r="F154" s="7">
        <v>0</v>
      </c>
      <c r="G154" s="7">
        <v>12550480.789999999</v>
      </c>
      <c r="H154" s="7">
        <v>12550480.789999999</v>
      </c>
    </row>
    <row r="155" spans="1:8">
      <c r="A155" s="62" t="s">
        <v>223</v>
      </c>
      <c r="B155" s="7">
        <v>11775152.449999999</v>
      </c>
      <c r="C155" s="7">
        <v>-558.97</v>
      </c>
      <c r="D155" s="7">
        <v>11774593.48</v>
      </c>
      <c r="E155" s="7">
        <v>11693477.48</v>
      </c>
      <c r="F155" s="7">
        <v>81116</v>
      </c>
      <c r="G155" s="7">
        <v>11526755.039999999</v>
      </c>
      <c r="H155" s="7">
        <v>11607871.039999999</v>
      </c>
    </row>
    <row r="156" spans="1:8">
      <c r="A156" s="62" t="s">
        <v>599</v>
      </c>
      <c r="B156" s="7">
        <v>0</v>
      </c>
      <c r="C156" s="7">
        <v>0</v>
      </c>
      <c r="D156" s="7">
        <v>0</v>
      </c>
      <c r="E156" s="7">
        <v>0</v>
      </c>
      <c r="F156" s="7">
        <v>0</v>
      </c>
      <c r="G156" s="7">
        <v>11218198.640000001</v>
      </c>
      <c r="H156" s="7">
        <v>11218198.640000001</v>
      </c>
    </row>
    <row r="157" spans="1:8">
      <c r="A157" s="62" t="s">
        <v>310</v>
      </c>
      <c r="B157" s="7">
        <v>13000000</v>
      </c>
      <c r="C157" s="7">
        <v>-4980790.91</v>
      </c>
      <c r="D157" s="7">
        <v>8019209.0899999999</v>
      </c>
      <c r="E157" s="7">
        <v>359806.67</v>
      </c>
      <c r="F157" s="7">
        <v>7659402.4199999999</v>
      </c>
      <c r="G157" s="7">
        <v>3000000</v>
      </c>
      <c r="H157" s="7">
        <v>10659402.42</v>
      </c>
    </row>
    <row r="158" spans="1:8">
      <c r="A158" s="62" t="s">
        <v>235</v>
      </c>
      <c r="B158" s="7">
        <v>9074945.3599999994</v>
      </c>
      <c r="C158" s="7">
        <v>-1246772.1499999999</v>
      </c>
      <c r="D158" s="7">
        <v>7828173.209999999</v>
      </c>
      <c r="E158" s="7">
        <v>7230930.0599999996</v>
      </c>
      <c r="F158" s="7">
        <v>597243.15</v>
      </c>
      <c r="G158" s="7">
        <v>9685734.5599999987</v>
      </c>
      <c r="H158" s="7">
        <v>10282977.710000001</v>
      </c>
    </row>
    <row r="159" spans="1:8">
      <c r="A159" s="62" t="s">
        <v>242</v>
      </c>
      <c r="B159" s="7">
        <v>0</v>
      </c>
      <c r="C159" s="7">
        <v>0</v>
      </c>
      <c r="D159" s="7">
        <v>0</v>
      </c>
      <c r="E159" s="7">
        <v>0</v>
      </c>
      <c r="F159" s="7">
        <v>0</v>
      </c>
      <c r="G159" s="7">
        <v>10000000</v>
      </c>
      <c r="H159" s="7">
        <v>10000000</v>
      </c>
    </row>
    <row r="160" spans="1:8">
      <c r="A160" s="62" t="s">
        <v>514</v>
      </c>
      <c r="B160" s="7">
        <v>0</v>
      </c>
      <c r="C160" s="7">
        <v>0</v>
      </c>
      <c r="D160" s="7">
        <v>0</v>
      </c>
      <c r="E160" s="7">
        <v>0</v>
      </c>
      <c r="F160" s="7">
        <v>0</v>
      </c>
      <c r="G160" s="7">
        <v>9966513.4900000002</v>
      </c>
      <c r="H160" s="7">
        <v>9966513.4900000002</v>
      </c>
    </row>
    <row r="161" spans="1:8">
      <c r="A161" s="62" t="s">
        <v>104</v>
      </c>
      <c r="B161" s="7">
        <v>506100000</v>
      </c>
      <c r="C161" s="7">
        <v>0</v>
      </c>
      <c r="D161" s="7">
        <v>506100000</v>
      </c>
      <c r="E161" s="7">
        <v>498147986</v>
      </c>
      <c r="F161" s="7">
        <v>7952014</v>
      </c>
      <c r="G161" s="7">
        <v>1852014</v>
      </c>
      <c r="H161" s="7">
        <v>9804028</v>
      </c>
    </row>
    <row r="162" spans="1:8">
      <c r="A162" s="62" t="s">
        <v>255</v>
      </c>
      <c r="B162" s="7">
        <v>20000000</v>
      </c>
      <c r="C162" s="7">
        <v>-19409780</v>
      </c>
      <c r="D162" s="7">
        <v>590220</v>
      </c>
      <c r="E162" s="7">
        <v>590220</v>
      </c>
      <c r="F162" s="7">
        <v>0</v>
      </c>
      <c r="G162" s="7">
        <v>9700000</v>
      </c>
      <c r="H162" s="7">
        <v>9700000</v>
      </c>
    </row>
    <row r="163" spans="1:8">
      <c r="A163" s="62" t="s">
        <v>426</v>
      </c>
      <c r="B163" s="7">
        <v>0</v>
      </c>
      <c r="C163" s="7">
        <v>0</v>
      </c>
      <c r="D163" s="7">
        <v>0</v>
      </c>
      <c r="E163" s="7">
        <v>0</v>
      </c>
      <c r="F163" s="7">
        <v>0</v>
      </c>
      <c r="G163" s="7">
        <v>9680566.6199999992</v>
      </c>
      <c r="H163" s="7">
        <v>9680566.6199999992</v>
      </c>
    </row>
    <row r="164" spans="1:8">
      <c r="A164" s="62" t="s">
        <v>152</v>
      </c>
      <c r="B164" s="7">
        <v>27140326.5</v>
      </c>
      <c r="C164" s="7">
        <v>-20294048.960000001</v>
      </c>
      <c r="D164" s="7">
        <v>6846277.54</v>
      </c>
      <c r="E164" s="7">
        <v>5224181.93</v>
      </c>
      <c r="F164" s="7">
        <v>1622095.61</v>
      </c>
      <c r="G164" s="7">
        <v>7457012.0099999998</v>
      </c>
      <c r="H164" s="7">
        <v>9079107.6199999992</v>
      </c>
    </row>
    <row r="165" spans="1:8">
      <c r="A165" s="62" t="s">
        <v>201</v>
      </c>
      <c r="B165" s="7">
        <v>0</v>
      </c>
      <c r="C165" s="7">
        <v>0</v>
      </c>
      <c r="D165" s="7">
        <v>0</v>
      </c>
      <c r="E165" s="7">
        <v>0</v>
      </c>
      <c r="F165" s="7">
        <v>0</v>
      </c>
      <c r="G165" s="7">
        <v>9049768.0899999999</v>
      </c>
      <c r="H165" s="7">
        <v>9049768.0899999999</v>
      </c>
    </row>
    <row r="166" spans="1:8">
      <c r="A166" s="62" t="s">
        <v>323</v>
      </c>
      <c r="B166" s="7">
        <v>9000000</v>
      </c>
      <c r="C166" s="7">
        <v>0</v>
      </c>
      <c r="D166" s="7">
        <v>9000000</v>
      </c>
      <c r="E166" s="7">
        <v>0</v>
      </c>
      <c r="F166" s="7">
        <v>9000000</v>
      </c>
      <c r="G166" s="7">
        <v>0</v>
      </c>
      <c r="H166" s="7">
        <v>9000000</v>
      </c>
    </row>
    <row r="167" spans="1:8">
      <c r="A167" s="62" t="s">
        <v>308</v>
      </c>
      <c r="B167" s="7">
        <v>8980000</v>
      </c>
      <c r="C167" s="7">
        <v>0</v>
      </c>
      <c r="D167" s="7">
        <v>8980000</v>
      </c>
      <c r="E167" s="7">
        <v>0</v>
      </c>
      <c r="F167" s="7">
        <v>8980000</v>
      </c>
      <c r="G167" s="7">
        <v>5000</v>
      </c>
      <c r="H167" s="7">
        <v>8985000</v>
      </c>
    </row>
    <row r="168" spans="1:8">
      <c r="A168" s="62" t="s">
        <v>336</v>
      </c>
      <c r="B168" s="7">
        <v>8000000</v>
      </c>
      <c r="C168" s="7">
        <v>0</v>
      </c>
      <c r="D168" s="7">
        <v>8000000</v>
      </c>
      <c r="E168" s="7">
        <v>5000000</v>
      </c>
      <c r="F168" s="7">
        <v>3000000</v>
      </c>
      <c r="G168" s="7">
        <v>5000000</v>
      </c>
      <c r="H168" s="7">
        <v>8000000</v>
      </c>
    </row>
    <row r="169" spans="1:8">
      <c r="A169" s="62" t="s">
        <v>143</v>
      </c>
      <c r="B169" s="7">
        <v>0</v>
      </c>
      <c r="C169" s="7">
        <v>0</v>
      </c>
      <c r="D169" s="7">
        <v>0</v>
      </c>
      <c r="E169" s="7">
        <v>0</v>
      </c>
      <c r="F169" s="7">
        <v>0</v>
      </c>
      <c r="G169" s="7">
        <v>7946545</v>
      </c>
      <c r="H169" s="7">
        <v>7946545</v>
      </c>
    </row>
    <row r="170" spans="1:8">
      <c r="A170" s="62" t="s">
        <v>252</v>
      </c>
      <c r="B170" s="7">
        <v>12432568.539999999</v>
      </c>
      <c r="C170" s="7">
        <v>-5000000</v>
      </c>
      <c r="D170" s="7">
        <v>7432568.54</v>
      </c>
      <c r="E170" s="7">
        <v>233210.7</v>
      </c>
      <c r="F170" s="7">
        <v>7199357.8399999999</v>
      </c>
      <c r="G170" s="7">
        <v>611807.93000000005</v>
      </c>
      <c r="H170" s="7">
        <v>7811165.7699999996</v>
      </c>
    </row>
    <row r="171" spans="1:8">
      <c r="A171" s="62" t="s">
        <v>351</v>
      </c>
      <c r="B171" s="7">
        <v>3577861.2</v>
      </c>
      <c r="C171" s="7">
        <v>0</v>
      </c>
      <c r="D171" s="7">
        <v>3577861.2</v>
      </c>
      <c r="E171" s="7">
        <v>0</v>
      </c>
      <c r="F171" s="7">
        <v>3577861.2</v>
      </c>
      <c r="G171" s="7">
        <v>3624969</v>
      </c>
      <c r="H171" s="7">
        <v>7202830.2000000002</v>
      </c>
    </row>
    <row r="172" spans="1:8">
      <c r="A172" s="62" t="s">
        <v>193</v>
      </c>
      <c r="B172" s="7">
        <v>7144629</v>
      </c>
      <c r="C172" s="7">
        <v>0</v>
      </c>
      <c r="D172" s="7">
        <v>7144629</v>
      </c>
      <c r="E172" s="7">
        <v>7144629</v>
      </c>
      <c r="F172" s="7">
        <v>0</v>
      </c>
      <c r="G172" s="7">
        <v>7074720</v>
      </c>
      <c r="H172" s="7">
        <v>7074720</v>
      </c>
    </row>
    <row r="173" spans="1:8">
      <c r="A173" s="62" t="s">
        <v>496</v>
      </c>
      <c r="B173" s="7">
        <v>7324906.2300000004</v>
      </c>
      <c r="C173" s="7">
        <v>0</v>
      </c>
      <c r="D173" s="7">
        <v>7324906.2300000004</v>
      </c>
      <c r="E173" s="7">
        <v>290337.08</v>
      </c>
      <c r="F173" s="7">
        <v>7034569.1500000004</v>
      </c>
      <c r="G173" s="7">
        <v>0</v>
      </c>
      <c r="H173" s="7">
        <v>7034569.1500000004</v>
      </c>
    </row>
    <row r="174" spans="1:8">
      <c r="A174" s="62" t="s">
        <v>283</v>
      </c>
      <c r="B174" s="7">
        <v>6845806.7999999998</v>
      </c>
      <c r="C174" s="7">
        <v>-2100000</v>
      </c>
      <c r="D174" s="7">
        <v>4745806.8</v>
      </c>
      <c r="E174" s="7">
        <v>325000</v>
      </c>
      <c r="F174" s="7">
        <v>4420806.8</v>
      </c>
      <c r="G174" s="7">
        <v>2059215.47</v>
      </c>
      <c r="H174" s="7">
        <v>6480022.2699999996</v>
      </c>
    </row>
    <row r="175" spans="1:8">
      <c r="A175" s="62" t="s">
        <v>181</v>
      </c>
      <c r="B175" s="7">
        <v>4945416.18</v>
      </c>
      <c r="C175" s="7">
        <v>-97138.91</v>
      </c>
      <c r="D175" s="7">
        <v>4848277.2699999996</v>
      </c>
      <c r="E175" s="7">
        <v>3736828.51</v>
      </c>
      <c r="F175" s="7">
        <v>1111448.76</v>
      </c>
      <c r="G175" s="7">
        <v>5346659.2</v>
      </c>
      <c r="H175" s="7">
        <v>6458107.96</v>
      </c>
    </row>
    <row r="176" spans="1:8">
      <c r="A176" s="62" t="s">
        <v>649</v>
      </c>
      <c r="B176" s="7">
        <v>0</v>
      </c>
      <c r="C176" s="7">
        <v>0</v>
      </c>
      <c r="D176" s="7">
        <v>0</v>
      </c>
      <c r="E176" s="7">
        <v>0</v>
      </c>
      <c r="F176" s="7">
        <v>0</v>
      </c>
      <c r="G176" s="7">
        <v>6397504.7699999996</v>
      </c>
      <c r="H176" s="7">
        <v>6397504.7699999996</v>
      </c>
    </row>
    <row r="177" spans="1:8">
      <c r="A177" s="62" t="s">
        <v>315</v>
      </c>
      <c r="B177" s="7">
        <v>5915397.7000000002</v>
      </c>
      <c r="C177" s="7">
        <v>-722007.3</v>
      </c>
      <c r="D177" s="7">
        <v>5193390.4000000004</v>
      </c>
      <c r="E177" s="7">
        <v>2586333.15</v>
      </c>
      <c r="F177" s="7">
        <v>2607057.25</v>
      </c>
      <c r="G177" s="7">
        <v>3707380.18</v>
      </c>
      <c r="H177" s="7">
        <v>6314437.4299999997</v>
      </c>
    </row>
    <row r="178" spans="1:8">
      <c r="A178" s="62" t="s">
        <v>354</v>
      </c>
      <c r="B178" s="7">
        <v>6143813.1200000001</v>
      </c>
      <c r="C178" s="7">
        <v>-1871762.29</v>
      </c>
      <c r="D178" s="7">
        <v>4272050.83</v>
      </c>
      <c r="E178" s="7">
        <v>226566.68</v>
      </c>
      <c r="F178" s="7">
        <v>4045484.15</v>
      </c>
      <c r="G178" s="7">
        <v>2000000</v>
      </c>
      <c r="H178" s="7">
        <v>6045484.1500000004</v>
      </c>
    </row>
    <row r="179" spans="1:8">
      <c r="A179" s="62" t="s">
        <v>330</v>
      </c>
      <c r="B179" s="7">
        <v>8346000</v>
      </c>
      <c r="C179" s="7">
        <v>-2337000</v>
      </c>
      <c r="D179" s="7">
        <v>6009000</v>
      </c>
      <c r="E179" s="7">
        <v>6009000</v>
      </c>
      <c r="F179" s="7">
        <v>0</v>
      </c>
      <c r="G179" s="7">
        <v>6009000</v>
      </c>
      <c r="H179" s="7">
        <v>6009000</v>
      </c>
    </row>
    <row r="180" spans="1:8">
      <c r="A180" s="62" t="s">
        <v>327</v>
      </c>
      <c r="B180" s="7">
        <v>4831959.93</v>
      </c>
      <c r="C180" s="7">
        <v>-47702.01</v>
      </c>
      <c r="D180" s="7">
        <v>4784257.92</v>
      </c>
      <c r="E180" s="7">
        <v>1999764.12</v>
      </c>
      <c r="F180" s="7">
        <v>2784493.8</v>
      </c>
      <c r="G180" s="7">
        <v>2922536</v>
      </c>
      <c r="H180" s="7">
        <v>5707029.7999999998</v>
      </c>
    </row>
    <row r="181" spans="1:8">
      <c r="A181" s="62" t="s">
        <v>329</v>
      </c>
      <c r="B181" s="7">
        <v>5800000</v>
      </c>
      <c r="C181" s="7">
        <v>0</v>
      </c>
      <c r="D181" s="7">
        <v>5800000</v>
      </c>
      <c r="E181" s="7">
        <v>580125</v>
      </c>
      <c r="F181" s="7">
        <v>5219875</v>
      </c>
      <c r="G181" s="7">
        <v>0</v>
      </c>
      <c r="H181" s="7">
        <v>5219875</v>
      </c>
    </row>
    <row r="182" spans="1:8">
      <c r="A182" s="62" t="s">
        <v>189</v>
      </c>
      <c r="B182" s="7">
        <v>29043679.57</v>
      </c>
      <c r="C182" s="7">
        <v>-351342.82</v>
      </c>
      <c r="D182" s="7">
        <v>28692336.75</v>
      </c>
      <c r="E182" s="7">
        <v>27768646.359999999</v>
      </c>
      <c r="F182" s="7">
        <v>923690.39</v>
      </c>
      <c r="G182" s="7">
        <v>4094976.52</v>
      </c>
      <c r="H182" s="7">
        <v>5018666.91</v>
      </c>
    </row>
    <row r="183" spans="1:8">
      <c r="A183" s="62" t="s">
        <v>504</v>
      </c>
      <c r="B183" s="7">
        <v>0</v>
      </c>
      <c r="C183" s="7">
        <v>0</v>
      </c>
      <c r="D183" s="7">
        <v>0</v>
      </c>
      <c r="E183" s="7">
        <v>0</v>
      </c>
      <c r="F183" s="7">
        <v>0</v>
      </c>
      <c r="G183" s="7">
        <v>5000000</v>
      </c>
      <c r="H183" s="7">
        <v>5000000</v>
      </c>
    </row>
    <row r="184" spans="1:8">
      <c r="A184" s="62" t="s">
        <v>369</v>
      </c>
      <c r="B184" s="7">
        <v>2500000</v>
      </c>
      <c r="C184" s="7">
        <v>0</v>
      </c>
      <c r="D184" s="7">
        <v>2500000</v>
      </c>
      <c r="E184" s="7">
        <v>0</v>
      </c>
      <c r="F184" s="7">
        <v>2500000</v>
      </c>
      <c r="G184" s="7">
        <v>2500000</v>
      </c>
      <c r="H184" s="7">
        <v>5000000</v>
      </c>
    </row>
    <row r="185" spans="1:8">
      <c r="A185" s="62" t="s">
        <v>828</v>
      </c>
      <c r="B185" s="7">
        <v>0</v>
      </c>
      <c r="C185" s="7">
        <v>0</v>
      </c>
      <c r="D185" s="7">
        <v>0</v>
      </c>
      <c r="E185" s="7">
        <v>0</v>
      </c>
      <c r="F185" s="7">
        <v>0</v>
      </c>
      <c r="G185" s="7">
        <v>5000000</v>
      </c>
      <c r="H185" s="7">
        <v>5000000</v>
      </c>
    </row>
    <row r="186" spans="1:8">
      <c r="A186" s="62" t="s">
        <v>613</v>
      </c>
      <c r="B186" s="7">
        <v>0</v>
      </c>
      <c r="C186" s="7">
        <v>0</v>
      </c>
      <c r="D186" s="7">
        <v>0</v>
      </c>
      <c r="E186" s="7">
        <v>0</v>
      </c>
      <c r="F186" s="7">
        <v>0</v>
      </c>
      <c r="G186" s="7">
        <v>5000000</v>
      </c>
      <c r="H186" s="7">
        <v>5000000</v>
      </c>
    </row>
    <row r="187" spans="1:8">
      <c r="A187" s="62" t="s">
        <v>375</v>
      </c>
      <c r="B187" s="7">
        <v>2376548</v>
      </c>
      <c r="C187" s="7">
        <v>0</v>
      </c>
      <c r="D187" s="7">
        <v>2376548</v>
      </c>
      <c r="E187" s="7">
        <v>0</v>
      </c>
      <c r="F187" s="7">
        <v>2376548</v>
      </c>
      <c r="G187" s="7">
        <v>2500000</v>
      </c>
      <c r="H187" s="7">
        <v>4876548</v>
      </c>
    </row>
    <row r="188" spans="1:8">
      <c r="A188" s="62" t="s">
        <v>278</v>
      </c>
      <c r="B188" s="7">
        <v>3877098.79</v>
      </c>
      <c r="C188" s="7">
        <v>-20045.78</v>
      </c>
      <c r="D188" s="7">
        <v>3857053.01</v>
      </c>
      <c r="E188" s="7">
        <v>3706551.79</v>
      </c>
      <c r="F188" s="7">
        <v>150501.22</v>
      </c>
      <c r="G188" s="7">
        <v>4498966.1100000003</v>
      </c>
      <c r="H188" s="7">
        <v>4649467.33</v>
      </c>
    </row>
    <row r="189" spans="1:8">
      <c r="A189" s="62" t="s">
        <v>309</v>
      </c>
      <c r="B189" s="7">
        <v>3630118.02</v>
      </c>
      <c r="C189" s="7">
        <v>0</v>
      </c>
      <c r="D189" s="7">
        <v>3630118.02</v>
      </c>
      <c r="E189" s="7">
        <v>3630118.02</v>
      </c>
      <c r="F189" s="7">
        <v>0</v>
      </c>
      <c r="G189" s="7">
        <v>4630118.0199999996</v>
      </c>
      <c r="H189" s="7">
        <v>4630118.0199999996</v>
      </c>
    </row>
    <row r="190" spans="1:8">
      <c r="A190" s="62" t="s">
        <v>198</v>
      </c>
      <c r="B190" s="7">
        <v>4783769</v>
      </c>
      <c r="C190" s="7">
        <v>-1500000</v>
      </c>
      <c r="D190" s="7">
        <v>3283769</v>
      </c>
      <c r="E190" s="7">
        <v>283769</v>
      </c>
      <c r="F190" s="7">
        <v>3000000</v>
      </c>
      <c r="G190" s="7">
        <v>1500000</v>
      </c>
      <c r="H190" s="7">
        <v>4500000</v>
      </c>
    </row>
    <row r="191" spans="1:8">
      <c r="A191" s="62" t="s">
        <v>307</v>
      </c>
      <c r="B191" s="7">
        <v>0</v>
      </c>
      <c r="C191" s="7">
        <v>0</v>
      </c>
      <c r="D191" s="7">
        <v>0</v>
      </c>
      <c r="E191" s="7">
        <v>0</v>
      </c>
      <c r="F191" s="7">
        <v>0</v>
      </c>
      <c r="G191" s="7">
        <v>4177879.72</v>
      </c>
      <c r="H191" s="7">
        <v>4177879.72</v>
      </c>
    </row>
    <row r="192" spans="1:8">
      <c r="A192" s="62" t="s">
        <v>609</v>
      </c>
      <c r="B192" s="7">
        <v>2000000</v>
      </c>
      <c r="C192" s="7">
        <v>-1000000</v>
      </c>
      <c r="D192" s="7">
        <v>1000000</v>
      </c>
      <c r="E192" s="7">
        <v>0</v>
      </c>
      <c r="F192" s="7">
        <v>1000000</v>
      </c>
      <c r="G192" s="7">
        <v>3100000</v>
      </c>
      <c r="H192" s="7">
        <v>4100000</v>
      </c>
    </row>
    <row r="193" spans="1:10">
      <c r="A193" s="62" t="s">
        <v>350</v>
      </c>
      <c r="B193" s="7">
        <v>0</v>
      </c>
      <c r="C193" s="7">
        <v>0</v>
      </c>
      <c r="D193" s="7">
        <v>0</v>
      </c>
      <c r="E193" s="7">
        <v>0</v>
      </c>
      <c r="F193" s="7">
        <v>0</v>
      </c>
      <c r="G193" s="7">
        <v>4051510</v>
      </c>
      <c r="H193" s="7">
        <v>4051510</v>
      </c>
    </row>
    <row r="194" spans="1:10">
      <c r="A194" s="62" t="s">
        <v>382</v>
      </c>
      <c r="B194" s="7">
        <v>2000000</v>
      </c>
      <c r="C194" s="7">
        <v>0</v>
      </c>
      <c r="D194" s="7">
        <v>2000000</v>
      </c>
      <c r="E194" s="7">
        <v>0</v>
      </c>
      <c r="F194" s="7">
        <v>2000000</v>
      </c>
      <c r="G194" s="7">
        <v>2000000</v>
      </c>
      <c r="H194" s="7">
        <v>4000000</v>
      </c>
    </row>
    <row r="195" spans="1:10">
      <c r="A195" s="62" t="s">
        <v>383</v>
      </c>
      <c r="B195" s="7">
        <v>4000000</v>
      </c>
      <c r="C195" s="7">
        <v>-2000000</v>
      </c>
      <c r="D195" s="7">
        <v>2000000</v>
      </c>
      <c r="E195" s="7">
        <v>0</v>
      </c>
      <c r="F195" s="7">
        <v>2000000</v>
      </c>
      <c r="G195" s="7">
        <v>2000000</v>
      </c>
      <c r="H195" s="7">
        <v>4000000</v>
      </c>
    </row>
    <row r="196" spans="1:10">
      <c r="A196" s="62" t="s">
        <v>106</v>
      </c>
      <c r="B196" s="7">
        <v>3641383.7199999997</v>
      </c>
      <c r="C196" s="7">
        <v>-301538.28999999998</v>
      </c>
      <c r="D196" s="7">
        <v>3339845.4299999997</v>
      </c>
      <c r="E196" s="7">
        <v>1333554.3700000001</v>
      </c>
      <c r="F196" s="7">
        <v>2006291.06</v>
      </c>
      <c r="G196" s="7">
        <v>1733138.5</v>
      </c>
      <c r="H196" s="7">
        <v>3739429.5599999996</v>
      </c>
    </row>
    <row r="198" spans="1:10">
      <c r="A198" s="79" t="s">
        <v>85</v>
      </c>
    </row>
    <row r="199" spans="1:10" ht="30">
      <c r="A199" s="15"/>
      <c r="B199" s="81" t="s">
        <v>844</v>
      </c>
      <c r="C199" s="81" t="s">
        <v>672</v>
      </c>
      <c r="D199" s="81" t="s">
        <v>61</v>
      </c>
      <c r="E199" s="81" t="s">
        <v>673</v>
      </c>
      <c r="F199" s="81" t="s">
        <v>674</v>
      </c>
      <c r="G199" s="81" t="s">
        <v>798</v>
      </c>
      <c r="H199" s="81" t="s">
        <v>675</v>
      </c>
      <c r="I199" s="75"/>
    </row>
    <row r="200" spans="1:10">
      <c r="A200" s="30" t="s">
        <v>740</v>
      </c>
      <c r="B200" s="83">
        <v>16931062975.51</v>
      </c>
      <c r="C200" s="83">
        <v>-356642806.49000001</v>
      </c>
      <c r="D200" s="83">
        <v>16574420169.02</v>
      </c>
      <c r="E200" s="83">
        <v>700000000</v>
      </c>
      <c r="F200" s="83">
        <v>15874420169.02</v>
      </c>
      <c r="G200" s="83">
        <v>4552914636.1599998</v>
      </c>
      <c r="H200" s="83">
        <v>20427334805.18</v>
      </c>
      <c r="I200" s="92" t="s">
        <v>681</v>
      </c>
    </row>
    <row r="201" spans="1:10">
      <c r="A201" s="30" t="s">
        <v>717</v>
      </c>
      <c r="B201" s="83">
        <v>4397239533.5999994</v>
      </c>
      <c r="C201" s="83">
        <v>-389542580.40999997</v>
      </c>
      <c r="D201" s="83">
        <v>4007696953.1900005</v>
      </c>
      <c r="E201" s="83">
        <v>671273976.95000005</v>
      </c>
      <c r="F201" s="83">
        <v>3336422976.2399998</v>
      </c>
      <c r="G201" s="83">
        <v>3067937012.8999996</v>
      </c>
      <c r="H201" s="83">
        <v>6404359989.1399994</v>
      </c>
      <c r="I201" s="92" t="s">
        <v>680</v>
      </c>
    </row>
    <row r="202" spans="1:10" ht="75">
      <c r="A202" s="30" t="s">
        <v>762</v>
      </c>
      <c r="B202" s="83">
        <v>1706073586.55</v>
      </c>
      <c r="C202" s="83">
        <v>-45213518.789999999</v>
      </c>
      <c r="D202" s="83">
        <v>1660860067.76</v>
      </c>
      <c r="E202" s="83">
        <v>575412237.11000001</v>
      </c>
      <c r="F202" s="83">
        <v>1085447830.6500001</v>
      </c>
      <c r="G202" s="83">
        <v>1496453045.3599999</v>
      </c>
      <c r="H202" s="83">
        <v>2581900876.0100002</v>
      </c>
      <c r="I202" s="92" t="s">
        <v>681</v>
      </c>
    </row>
    <row r="203" spans="1:10">
      <c r="A203" s="30" t="s">
        <v>742</v>
      </c>
      <c r="B203" s="83">
        <v>593550019.67000008</v>
      </c>
      <c r="C203" s="83">
        <v>-68872257.649999991</v>
      </c>
      <c r="D203" s="83">
        <v>524677762.02000004</v>
      </c>
      <c r="E203" s="83">
        <v>170929787.81999999</v>
      </c>
      <c r="F203" s="83">
        <v>353747974.19999999</v>
      </c>
      <c r="G203" s="83">
        <v>526371742</v>
      </c>
      <c r="H203" s="83">
        <v>880119716.20000005</v>
      </c>
      <c r="I203" s="92" t="s">
        <v>683</v>
      </c>
    </row>
    <row r="204" spans="1:10" ht="30">
      <c r="A204" s="30" t="s">
        <v>763</v>
      </c>
      <c r="B204" s="83">
        <v>335368997.83000004</v>
      </c>
      <c r="C204" s="83">
        <v>0</v>
      </c>
      <c r="D204" s="83">
        <v>335368997.83000004</v>
      </c>
      <c r="E204" s="83">
        <v>240368997.83000001</v>
      </c>
      <c r="F204" s="83">
        <v>95000000</v>
      </c>
      <c r="G204" s="83">
        <v>270453062.63</v>
      </c>
      <c r="H204" s="83">
        <v>365453062.63</v>
      </c>
      <c r="I204" s="92" t="s">
        <v>681</v>
      </c>
    </row>
    <row r="205" spans="1:10" ht="30">
      <c r="A205" s="30" t="s">
        <v>845</v>
      </c>
      <c r="B205" s="83">
        <v>0</v>
      </c>
      <c r="C205" s="83">
        <v>0</v>
      </c>
      <c r="D205" s="83">
        <v>0</v>
      </c>
      <c r="E205" s="83">
        <v>0</v>
      </c>
      <c r="F205" s="83">
        <v>0</v>
      </c>
      <c r="G205" s="83">
        <v>250000000</v>
      </c>
      <c r="H205" s="83">
        <v>250000000</v>
      </c>
      <c r="I205" s="92"/>
    </row>
    <row r="206" spans="1:10" ht="45">
      <c r="A206" s="30" t="s">
        <v>733</v>
      </c>
      <c r="B206" s="83">
        <v>401030942</v>
      </c>
      <c r="C206" s="83">
        <v>-203085102.50999999</v>
      </c>
      <c r="D206" s="83">
        <v>197945839.49000001</v>
      </c>
      <c r="E206" s="83">
        <v>31313070.530000001</v>
      </c>
      <c r="F206" s="83">
        <v>166632768.96000001</v>
      </c>
      <c r="G206" s="83">
        <v>51098998.049999997</v>
      </c>
      <c r="H206" s="83">
        <v>217731767.01000002</v>
      </c>
      <c r="I206" s="92" t="s">
        <v>680</v>
      </c>
    </row>
    <row r="207" spans="1:10" ht="30">
      <c r="A207" s="30" t="s">
        <v>700</v>
      </c>
      <c r="B207" s="83">
        <v>34516016.299999997</v>
      </c>
      <c r="C207" s="83">
        <v>-293987.75</v>
      </c>
      <c r="D207" s="83">
        <v>34222028.549999997</v>
      </c>
      <c r="E207" s="83">
        <v>27740951.100000001</v>
      </c>
      <c r="F207" s="83">
        <v>6481077.4500000002</v>
      </c>
      <c r="G207" s="83">
        <v>188687424.33000001</v>
      </c>
      <c r="H207" s="83">
        <v>195168501.78</v>
      </c>
      <c r="I207" s="30"/>
      <c r="J207" s="92"/>
    </row>
    <row r="208" spans="1:10" ht="30">
      <c r="A208" s="30" t="s">
        <v>718</v>
      </c>
      <c r="B208" s="83">
        <v>135300440.72</v>
      </c>
      <c r="C208" s="83">
        <v>-11593830.439999999</v>
      </c>
      <c r="D208" s="83">
        <v>123706610.28</v>
      </c>
      <c r="E208" s="83">
        <v>16145325.029999999</v>
      </c>
      <c r="F208" s="83">
        <v>107561285.25</v>
      </c>
      <c r="G208" s="83">
        <v>87100828.450000003</v>
      </c>
      <c r="H208" s="83">
        <v>194662113.69999999</v>
      </c>
      <c r="I208" s="30"/>
      <c r="J208" s="92"/>
    </row>
    <row r="209" spans="1:10" ht="60">
      <c r="A209" s="30" t="s">
        <v>846</v>
      </c>
      <c r="B209" s="83">
        <v>0</v>
      </c>
      <c r="C209" s="83">
        <v>0</v>
      </c>
      <c r="D209" s="83">
        <v>0</v>
      </c>
      <c r="E209" s="83">
        <v>0</v>
      </c>
      <c r="F209" s="83">
        <v>0</v>
      </c>
      <c r="G209" s="83">
        <v>173073320</v>
      </c>
      <c r="H209" s="83">
        <v>173073320</v>
      </c>
      <c r="I209" s="30"/>
      <c r="J209" s="92"/>
    </row>
    <row r="210" spans="1:10" ht="45">
      <c r="A210" s="30" t="s">
        <v>791</v>
      </c>
      <c r="B210" s="83">
        <v>154795545.62</v>
      </c>
      <c r="C210" s="83">
        <v>-21915481.989999998</v>
      </c>
      <c r="D210" s="83">
        <v>132880063.63</v>
      </c>
      <c r="E210" s="83">
        <v>43632787.70000001</v>
      </c>
      <c r="F210" s="83">
        <v>89247275.929999992</v>
      </c>
      <c r="G210" s="83">
        <v>66522592.049999997</v>
      </c>
      <c r="H210" s="83">
        <v>155769867.97999999</v>
      </c>
      <c r="I210" s="30"/>
      <c r="J210" s="92"/>
    </row>
    <row r="211" spans="1:10">
      <c r="A211" s="30" t="s">
        <v>726</v>
      </c>
      <c r="B211" s="83">
        <v>110257090.90000001</v>
      </c>
      <c r="C211" s="83">
        <v>-6909242.6500000004</v>
      </c>
      <c r="D211" s="83">
        <v>103347848.25</v>
      </c>
      <c r="E211" s="83">
        <v>18963058.379999999</v>
      </c>
      <c r="F211" s="83">
        <v>84384789.870000005</v>
      </c>
      <c r="G211" s="83">
        <v>70000000</v>
      </c>
      <c r="H211" s="83">
        <v>154384789.87</v>
      </c>
      <c r="I211" s="30"/>
      <c r="J211" s="92"/>
    </row>
    <row r="212" spans="1:10" ht="75">
      <c r="A212" s="32" t="s">
        <v>890</v>
      </c>
      <c r="B212" s="84">
        <v>147000000</v>
      </c>
      <c r="C212" s="84">
        <v>0</v>
      </c>
      <c r="D212" s="84">
        <v>147000000</v>
      </c>
      <c r="E212" s="84">
        <v>0</v>
      </c>
      <c r="F212" s="84">
        <v>147000000</v>
      </c>
      <c r="G212" s="84">
        <v>0</v>
      </c>
      <c r="H212" s="84">
        <v>147000000</v>
      </c>
      <c r="I212" s="30"/>
      <c r="J212" s="92"/>
    </row>
    <row r="213" spans="1:10">
      <c r="A213" s="62" t="s">
        <v>743</v>
      </c>
      <c r="B213" s="7">
        <v>145539985</v>
      </c>
      <c r="C213" s="7">
        <v>-16061296</v>
      </c>
      <c r="D213" s="7">
        <v>129478689</v>
      </c>
      <c r="E213" s="7">
        <v>0</v>
      </c>
      <c r="F213" s="7">
        <v>129478689</v>
      </c>
      <c r="G213" s="7">
        <v>9000000</v>
      </c>
      <c r="H213" s="7">
        <v>138478689</v>
      </c>
      <c r="I213" s="32"/>
      <c r="J213" s="92"/>
    </row>
    <row r="214" spans="1:10">
      <c r="A214" s="62" t="s">
        <v>725</v>
      </c>
      <c r="B214" s="7">
        <v>60219320.390000001</v>
      </c>
      <c r="C214" s="7">
        <v>0</v>
      </c>
      <c r="D214" s="7">
        <v>60219320.390000001</v>
      </c>
      <c r="E214" s="7">
        <v>0</v>
      </c>
      <c r="F214" s="7">
        <v>60219320.390000001</v>
      </c>
      <c r="G214" s="7">
        <v>72000000</v>
      </c>
      <c r="H214" s="7">
        <v>132219320.39</v>
      </c>
    </row>
    <row r="215" spans="1:10">
      <c r="A215" s="62" t="s">
        <v>783</v>
      </c>
      <c r="B215" s="7">
        <v>20000000</v>
      </c>
      <c r="C215" s="7">
        <v>0</v>
      </c>
      <c r="D215" s="7">
        <v>20000000</v>
      </c>
      <c r="E215" s="7">
        <v>0</v>
      </c>
      <c r="F215" s="7">
        <v>20000000</v>
      </c>
      <c r="G215" s="7">
        <v>112000000</v>
      </c>
      <c r="H215" s="7">
        <v>132000000</v>
      </c>
    </row>
    <row r="216" spans="1:10">
      <c r="A216" s="62" t="s">
        <v>738</v>
      </c>
      <c r="B216" s="7">
        <v>103500000</v>
      </c>
      <c r="C216" s="7">
        <v>-882.89</v>
      </c>
      <c r="D216" s="7">
        <v>103499117.11</v>
      </c>
      <c r="E216" s="7">
        <v>357967.94</v>
      </c>
      <c r="F216" s="7">
        <v>103141149.17</v>
      </c>
      <c r="G216" s="7">
        <v>28000000</v>
      </c>
      <c r="H216" s="7">
        <v>131141149.17</v>
      </c>
    </row>
    <row r="217" spans="1:10">
      <c r="A217" s="62" t="s">
        <v>847</v>
      </c>
      <c r="B217" s="7">
        <v>10000000</v>
      </c>
      <c r="C217" s="7">
        <v>0</v>
      </c>
      <c r="D217" s="7">
        <v>10000000</v>
      </c>
      <c r="E217" s="7">
        <v>6531520</v>
      </c>
      <c r="F217" s="7">
        <v>3468480</v>
      </c>
      <c r="G217" s="7">
        <v>114300000</v>
      </c>
      <c r="H217" s="7">
        <v>117768480</v>
      </c>
    </row>
    <row r="218" spans="1:10">
      <c r="A218" s="62" t="s">
        <v>758</v>
      </c>
      <c r="B218" s="7">
        <v>92909617.439999998</v>
      </c>
      <c r="C218" s="7">
        <v>-23036797</v>
      </c>
      <c r="D218" s="7">
        <v>69872820.439999998</v>
      </c>
      <c r="E218" s="7">
        <v>0</v>
      </c>
      <c r="F218" s="7">
        <v>69872820.439999998</v>
      </c>
      <c r="G218" s="7">
        <v>46000000</v>
      </c>
      <c r="H218" s="7">
        <v>115872820.44</v>
      </c>
    </row>
    <row r="219" spans="1:10">
      <c r="A219" s="62" t="s">
        <v>720</v>
      </c>
      <c r="B219" s="7">
        <v>85640000</v>
      </c>
      <c r="C219" s="7">
        <v>-9400000</v>
      </c>
      <c r="D219" s="7">
        <v>76240000</v>
      </c>
      <c r="E219" s="7">
        <v>0</v>
      </c>
      <c r="F219" s="7">
        <v>76240000</v>
      </c>
      <c r="G219" s="7">
        <v>30000000</v>
      </c>
      <c r="H219" s="7">
        <v>106240000</v>
      </c>
    </row>
    <row r="220" spans="1:10">
      <c r="A220" s="62" t="s">
        <v>744</v>
      </c>
      <c r="B220" s="7">
        <v>50000000</v>
      </c>
      <c r="C220" s="7">
        <v>0</v>
      </c>
      <c r="D220" s="7">
        <v>50000000</v>
      </c>
      <c r="E220" s="7">
        <v>45000000</v>
      </c>
      <c r="F220" s="7">
        <v>5000000</v>
      </c>
      <c r="G220" s="7">
        <v>96356728</v>
      </c>
      <c r="H220" s="7">
        <v>101356728</v>
      </c>
    </row>
    <row r="221" spans="1:10">
      <c r="A221" s="62" t="s">
        <v>715</v>
      </c>
      <c r="B221" s="7">
        <v>134844059.00999999</v>
      </c>
      <c r="C221" s="7">
        <v>-4600000.01</v>
      </c>
      <c r="D221" s="7">
        <v>130244059</v>
      </c>
      <c r="E221" s="7">
        <v>113509618</v>
      </c>
      <c r="F221" s="7">
        <v>16734441</v>
      </c>
      <c r="G221" s="7">
        <v>77168407.090000004</v>
      </c>
      <c r="H221" s="7">
        <v>93902848.090000004</v>
      </c>
    </row>
    <row r="222" spans="1:10">
      <c r="A222" s="62" t="s">
        <v>694</v>
      </c>
      <c r="B222" s="7">
        <v>96068888.670000002</v>
      </c>
      <c r="C222" s="7">
        <v>-54</v>
      </c>
      <c r="D222" s="7">
        <v>96068834.670000002</v>
      </c>
      <c r="E222" s="7">
        <v>85415954.649999991</v>
      </c>
      <c r="F222" s="7">
        <v>10652880.02</v>
      </c>
      <c r="G222" s="7">
        <v>83235516.070000008</v>
      </c>
      <c r="H222" s="7">
        <v>93888396.089999989</v>
      </c>
    </row>
    <row r="223" spans="1:10">
      <c r="A223" s="62" t="s">
        <v>766</v>
      </c>
      <c r="B223" s="7">
        <v>60000000</v>
      </c>
      <c r="C223" s="7">
        <v>-4164901</v>
      </c>
      <c r="D223" s="7">
        <v>55835099</v>
      </c>
      <c r="E223" s="7">
        <v>9835099</v>
      </c>
      <c r="F223" s="7">
        <v>46000000</v>
      </c>
      <c r="G223" s="7">
        <v>40000000</v>
      </c>
      <c r="H223" s="7">
        <v>86000000</v>
      </c>
    </row>
    <row r="224" spans="1:10">
      <c r="A224" s="62" t="s">
        <v>848</v>
      </c>
      <c r="B224" s="7">
        <v>87161411.590000004</v>
      </c>
      <c r="C224" s="7">
        <v>-3804130.77</v>
      </c>
      <c r="D224" s="7">
        <v>83357280.819999993</v>
      </c>
      <c r="E224" s="7">
        <v>41047992</v>
      </c>
      <c r="F224" s="7">
        <v>42309288.82</v>
      </c>
      <c r="G224" s="7">
        <v>43228514.279999994</v>
      </c>
      <c r="H224" s="7">
        <v>85537803.099999994</v>
      </c>
    </row>
    <row r="225" spans="1:8">
      <c r="A225" s="62" t="s">
        <v>761</v>
      </c>
      <c r="B225" s="7">
        <v>99295218.890000001</v>
      </c>
      <c r="C225" s="7">
        <v>-42375204.890000001</v>
      </c>
      <c r="D225" s="7">
        <v>56920014</v>
      </c>
      <c r="E225" s="7">
        <v>0</v>
      </c>
      <c r="F225" s="7">
        <v>56920014</v>
      </c>
      <c r="G225" s="7">
        <v>28460007</v>
      </c>
      <c r="H225" s="7">
        <v>85380021</v>
      </c>
    </row>
    <row r="226" spans="1:8">
      <c r="A226" s="62" t="s">
        <v>772</v>
      </c>
      <c r="B226" s="7">
        <v>103102593</v>
      </c>
      <c r="C226" s="7">
        <v>-8364169.7699999996</v>
      </c>
      <c r="D226" s="7">
        <v>94738423.230000004</v>
      </c>
      <c r="E226" s="7">
        <v>19558423.23</v>
      </c>
      <c r="F226" s="7">
        <v>75180000</v>
      </c>
      <c r="G226" s="7">
        <v>10000000</v>
      </c>
      <c r="H226" s="7">
        <v>85180000</v>
      </c>
    </row>
    <row r="227" spans="1:8">
      <c r="A227" s="62" t="s">
        <v>768</v>
      </c>
      <c r="B227" s="7">
        <v>29148956</v>
      </c>
      <c r="C227" s="7">
        <v>0</v>
      </c>
      <c r="D227" s="7">
        <v>29148956</v>
      </c>
      <c r="E227" s="7">
        <v>0</v>
      </c>
      <c r="F227" s="7">
        <v>29148956</v>
      </c>
      <c r="G227" s="7">
        <v>55000000</v>
      </c>
      <c r="H227" s="7">
        <v>84148956</v>
      </c>
    </row>
    <row r="228" spans="1:8">
      <c r="A228" s="62" t="s">
        <v>849</v>
      </c>
      <c r="B228" s="7">
        <v>0</v>
      </c>
      <c r="C228" s="7">
        <v>0</v>
      </c>
      <c r="D228" s="7">
        <v>0</v>
      </c>
      <c r="E228" s="7">
        <v>0</v>
      </c>
      <c r="F228" s="7">
        <v>0</v>
      </c>
      <c r="G228" s="7">
        <v>83990000</v>
      </c>
      <c r="H228" s="7">
        <v>83990000</v>
      </c>
    </row>
    <row r="229" spans="1:8">
      <c r="A229" s="62" t="s">
        <v>724</v>
      </c>
      <c r="B229" s="7">
        <v>66626391.890000001</v>
      </c>
      <c r="C229" s="7">
        <v>0</v>
      </c>
      <c r="D229" s="7">
        <v>66626391.890000001</v>
      </c>
      <c r="E229" s="7">
        <v>10313893.6</v>
      </c>
      <c r="F229" s="7">
        <v>56312498.289999999</v>
      </c>
      <c r="G229" s="7">
        <v>26000000</v>
      </c>
      <c r="H229" s="7">
        <v>82312498.290000007</v>
      </c>
    </row>
    <row r="230" spans="1:8">
      <c r="A230" s="62" t="s">
        <v>735</v>
      </c>
      <c r="B230" s="7">
        <v>119454130.72999999</v>
      </c>
      <c r="C230" s="7">
        <v>-25461675.829999998</v>
      </c>
      <c r="D230" s="7">
        <v>93992454.900000006</v>
      </c>
      <c r="E230" s="7">
        <v>14984631.83</v>
      </c>
      <c r="F230" s="7">
        <v>79007823.069999993</v>
      </c>
      <c r="G230" s="7">
        <v>500000</v>
      </c>
      <c r="H230" s="7">
        <v>79507823.069999993</v>
      </c>
    </row>
    <row r="231" spans="1:8">
      <c r="A231" s="62" t="s">
        <v>729</v>
      </c>
      <c r="B231" s="7">
        <v>54248540.380000003</v>
      </c>
      <c r="C231" s="7">
        <v>-797031.35</v>
      </c>
      <c r="D231" s="7">
        <v>53451509.030000001</v>
      </c>
      <c r="E231" s="7">
        <v>25679229.43</v>
      </c>
      <c r="F231" s="7">
        <v>27772279.600000001</v>
      </c>
      <c r="G231" s="7">
        <v>48778055.799999997</v>
      </c>
      <c r="H231" s="7">
        <v>76550335.399999991</v>
      </c>
    </row>
    <row r="232" spans="1:8">
      <c r="A232" s="62" t="s">
        <v>760</v>
      </c>
      <c r="B232" s="7">
        <v>73703780</v>
      </c>
      <c r="C232" s="7">
        <v>-0.06</v>
      </c>
      <c r="D232" s="7">
        <v>73703779.939999998</v>
      </c>
      <c r="E232" s="7">
        <v>73703779.939999998</v>
      </c>
      <c r="F232" s="7">
        <v>0</v>
      </c>
      <c r="G232" s="7">
        <v>72310480</v>
      </c>
      <c r="H232" s="7">
        <v>72310480</v>
      </c>
    </row>
    <row r="233" spans="1:8">
      <c r="A233" s="62" t="s">
        <v>704</v>
      </c>
      <c r="B233" s="7">
        <v>78951267.520000011</v>
      </c>
      <c r="C233" s="7">
        <v>-13340599</v>
      </c>
      <c r="D233" s="7">
        <v>65610668.520000003</v>
      </c>
      <c r="E233" s="7">
        <v>0</v>
      </c>
      <c r="F233" s="7">
        <v>65610668.520000003</v>
      </c>
      <c r="G233" s="7">
        <v>5093540.4000000004</v>
      </c>
      <c r="H233" s="7">
        <v>70704208.920000002</v>
      </c>
    </row>
    <row r="234" spans="1:8">
      <c r="A234" s="62" t="s">
        <v>850</v>
      </c>
      <c r="B234" s="7">
        <v>35716681</v>
      </c>
      <c r="C234" s="7">
        <v>0</v>
      </c>
      <c r="D234" s="7">
        <v>35716681</v>
      </c>
      <c r="E234" s="7">
        <v>0</v>
      </c>
      <c r="F234" s="7">
        <v>35716681</v>
      </c>
      <c r="G234" s="7">
        <v>34703345</v>
      </c>
      <c r="H234" s="7">
        <v>70420026</v>
      </c>
    </row>
    <row r="235" spans="1:8">
      <c r="A235" s="62" t="s">
        <v>851</v>
      </c>
      <c r="B235" s="7">
        <v>0</v>
      </c>
      <c r="C235" s="7">
        <v>0</v>
      </c>
      <c r="D235" s="7">
        <v>0</v>
      </c>
      <c r="E235" s="7">
        <v>0</v>
      </c>
      <c r="F235" s="7">
        <v>0</v>
      </c>
      <c r="G235" s="7">
        <v>70000000</v>
      </c>
      <c r="H235" s="7">
        <v>70000000</v>
      </c>
    </row>
    <row r="236" spans="1:8">
      <c r="A236" s="62" t="s">
        <v>767</v>
      </c>
      <c r="B236" s="7">
        <v>50000000</v>
      </c>
      <c r="C236" s="7">
        <v>0</v>
      </c>
      <c r="D236" s="7">
        <v>50000000</v>
      </c>
      <c r="E236" s="7">
        <v>0</v>
      </c>
      <c r="F236" s="7">
        <v>50000000</v>
      </c>
      <c r="G236" s="7">
        <v>20000000</v>
      </c>
      <c r="H236" s="7">
        <v>70000000</v>
      </c>
    </row>
    <row r="237" spans="1:8">
      <c r="A237" s="62" t="s">
        <v>852</v>
      </c>
      <c r="B237" s="7">
        <v>0</v>
      </c>
      <c r="C237" s="7">
        <v>0</v>
      </c>
      <c r="D237" s="7">
        <v>0</v>
      </c>
      <c r="E237" s="7">
        <v>0</v>
      </c>
      <c r="F237" s="7">
        <v>0</v>
      </c>
      <c r="G237" s="7">
        <v>66956189.270000003</v>
      </c>
      <c r="H237" s="7">
        <v>66956189.270000003</v>
      </c>
    </row>
    <row r="238" spans="1:8">
      <c r="A238" s="62" t="s">
        <v>770</v>
      </c>
      <c r="B238" s="7">
        <v>31375781</v>
      </c>
      <c r="C238" s="7">
        <v>0</v>
      </c>
      <c r="D238" s="7">
        <v>31375781</v>
      </c>
      <c r="E238" s="7">
        <v>0</v>
      </c>
      <c r="F238" s="7">
        <v>31375781</v>
      </c>
      <c r="G238" s="7">
        <v>33000000</v>
      </c>
      <c r="H238" s="7">
        <v>64375781</v>
      </c>
    </row>
    <row r="239" spans="1:8">
      <c r="A239" s="62" t="s">
        <v>853</v>
      </c>
      <c r="B239" s="7">
        <v>19770000</v>
      </c>
      <c r="C239" s="7">
        <v>0</v>
      </c>
      <c r="D239" s="7">
        <v>19770000</v>
      </c>
      <c r="E239" s="7">
        <v>0</v>
      </c>
      <c r="F239" s="7">
        <v>19770000</v>
      </c>
      <c r="G239" s="7">
        <v>44117505.109999999</v>
      </c>
      <c r="H239" s="7">
        <v>63887505.109999999</v>
      </c>
    </row>
    <row r="240" spans="1:8">
      <c r="A240" s="62" t="s">
        <v>854</v>
      </c>
      <c r="B240" s="7">
        <v>29574396</v>
      </c>
      <c r="C240" s="7">
        <v>0</v>
      </c>
      <c r="D240" s="7">
        <v>29574396</v>
      </c>
      <c r="E240" s="7">
        <v>0</v>
      </c>
      <c r="F240" s="7">
        <v>29574396</v>
      </c>
      <c r="G240" s="7">
        <v>30000000</v>
      </c>
      <c r="H240" s="7">
        <v>59574396</v>
      </c>
    </row>
    <row r="241" spans="1:8">
      <c r="A241" s="62" t="s">
        <v>687</v>
      </c>
      <c r="B241" s="7">
        <v>54225317.079999998</v>
      </c>
      <c r="C241" s="7">
        <v>-7876618.3099999996</v>
      </c>
      <c r="D241" s="7">
        <v>46348698.770000003</v>
      </c>
      <c r="E241" s="7">
        <v>15312572.710000001</v>
      </c>
      <c r="F241" s="7">
        <v>31036126.059999999</v>
      </c>
      <c r="G241" s="7">
        <v>19276098.859999999</v>
      </c>
      <c r="H241" s="7">
        <v>50312224.920000002</v>
      </c>
    </row>
    <row r="242" spans="1:8">
      <c r="A242" s="62" t="s">
        <v>855</v>
      </c>
      <c r="B242" s="7">
        <v>0</v>
      </c>
      <c r="C242" s="7">
        <v>0</v>
      </c>
      <c r="D242" s="7">
        <v>0</v>
      </c>
      <c r="E242" s="7">
        <v>0</v>
      </c>
      <c r="F242" s="7">
        <v>0</v>
      </c>
      <c r="G242" s="7">
        <v>50000000</v>
      </c>
      <c r="H242" s="7">
        <v>50000000</v>
      </c>
    </row>
    <row r="243" spans="1:8">
      <c r="A243" s="62" t="s">
        <v>773</v>
      </c>
      <c r="B243" s="7">
        <v>48940000</v>
      </c>
      <c r="C243" s="7">
        <v>0</v>
      </c>
      <c r="D243" s="7">
        <v>48940000</v>
      </c>
      <c r="E243" s="7">
        <v>0</v>
      </c>
      <c r="F243" s="7">
        <v>48940000</v>
      </c>
      <c r="G243" s="7">
        <v>0</v>
      </c>
      <c r="H243" s="7">
        <v>48940000</v>
      </c>
    </row>
    <row r="244" spans="1:8">
      <c r="A244" s="62" t="s">
        <v>856</v>
      </c>
      <c r="B244" s="7">
        <v>54067205.109999999</v>
      </c>
      <c r="C244" s="7">
        <v>-1355397.23</v>
      </c>
      <c r="D244" s="7">
        <v>52711807.879999995</v>
      </c>
      <c r="E244" s="7">
        <v>10509651.93</v>
      </c>
      <c r="F244" s="7">
        <v>42202155.949999996</v>
      </c>
      <c r="G244" s="7">
        <v>5741212.2599999998</v>
      </c>
      <c r="H244" s="7">
        <v>47943368.210000001</v>
      </c>
    </row>
    <row r="245" spans="1:8">
      <c r="A245" s="62" t="s">
        <v>737</v>
      </c>
      <c r="B245" s="7">
        <v>13553788.890000001</v>
      </c>
      <c r="C245" s="7">
        <v>0</v>
      </c>
      <c r="D245" s="7">
        <v>13553788.890000001</v>
      </c>
      <c r="E245" s="7">
        <v>1453770.99</v>
      </c>
      <c r="F245" s="7">
        <v>12100017.9</v>
      </c>
      <c r="G245" s="7">
        <v>33176118</v>
      </c>
      <c r="H245" s="7">
        <v>45276135.899999999</v>
      </c>
    </row>
    <row r="246" spans="1:8">
      <c r="A246" s="62" t="s">
        <v>155</v>
      </c>
      <c r="B246" s="7">
        <v>51984571.010000005</v>
      </c>
      <c r="C246" s="7">
        <v>-22227734.399999999</v>
      </c>
      <c r="D246" s="7">
        <v>29756836.609999999</v>
      </c>
      <c r="E246" s="7">
        <v>4779170.4099999992</v>
      </c>
      <c r="F246" s="7">
        <v>24977666.199999999</v>
      </c>
      <c r="G246" s="7">
        <v>17745808.300000001</v>
      </c>
      <c r="H246" s="7">
        <v>42723474.5</v>
      </c>
    </row>
    <row r="247" spans="1:8">
      <c r="A247" s="62" t="s">
        <v>750</v>
      </c>
      <c r="B247" s="7">
        <v>3000000</v>
      </c>
      <c r="C247" s="7">
        <v>0</v>
      </c>
      <c r="D247" s="7">
        <v>3000000</v>
      </c>
      <c r="E247" s="7">
        <v>0</v>
      </c>
      <c r="F247" s="7">
        <v>3000000</v>
      </c>
      <c r="G247" s="7">
        <v>35000000</v>
      </c>
      <c r="H247" s="7">
        <v>38000000</v>
      </c>
    </row>
    <row r="248" spans="1:8">
      <c r="A248" s="62" t="s">
        <v>741</v>
      </c>
      <c r="B248" s="7">
        <v>11000000</v>
      </c>
      <c r="C248" s="7">
        <v>0</v>
      </c>
      <c r="D248" s="7">
        <v>11000000</v>
      </c>
      <c r="E248" s="7">
        <v>0</v>
      </c>
      <c r="F248" s="7">
        <v>11000000</v>
      </c>
      <c r="G248" s="7">
        <v>26000000</v>
      </c>
      <c r="H248" s="7">
        <v>37000000</v>
      </c>
    </row>
    <row r="249" spans="1:8">
      <c r="A249" s="62" t="s">
        <v>754</v>
      </c>
      <c r="B249" s="7">
        <v>41184688.439999998</v>
      </c>
      <c r="C249" s="7">
        <v>-6838536.29</v>
      </c>
      <c r="D249" s="7">
        <v>34346152.149999999</v>
      </c>
      <c r="E249" s="7">
        <v>4665165.59</v>
      </c>
      <c r="F249" s="7">
        <v>29680986.559999999</v>
      </c>
      <c r="G249" s="7">
        <v>5626505.5800000001</v>
      </c>
      <c r="H249" s="7">
        <v>35307492.140000001</v>
      </c>
    </row>
    <row r="250" spans="1:8">
      <c r="A250" s="62" t="s">
        <v>774</v>
      </c>
      <c r="B250" s="7">
        <v>55000000</v>
      </c>
      <c r="C250" s="7">
        <v>0</v>
      </c>
      <c r="D250" s="7">
        <v>55000000</v>
      </c>
      <c r="E250" s="7">
        <v>20000000</v>
      </c>
      <c r="F250" s="7">
        <v>35000000</v>
      </c>
      <c r="G250" s="7">
        <v>0</v>
      </c>
      <c r="H250" s="7">
        <v>35000000</v>
      </c>
    </row>
    <row r="251" spans="1:8">
      <c r="A251" s="62" t="s">
        <v>702</v>
      </c>
      <c r="B251" s="7">
        <v>63811123.630000003</v>
      </c>
      <c r="C251" s="7">
        <v>-30787543.870000001</v>
      </c>
      <c r="D251" s="7">
        <v>33023579.760000002</v>
      </c>
      <c r="E251" s="7">
        <v>809998.96</v>
      </c>
      <c r="F251" s="7">
        <v>32213580.800000001</v>
      </c>
      <c r="G251" s="7">
        <v>2605098</v>
      </c>
      <c r="H251" s="7">
        <v>34818678.799999997</v>
      </c>
    </row>
    <row r="252" spans="1:8">
      <c r="A252" s="62" t="s">
        <v>786</v>
      </c>
      <c r="B252" s="7">
        <v>54432528</v>
      </c>
      <c r="C252" s="7">
        <v>-30456429.030000001</v>
      </c>
      <c r="D252" s="7">
        <v>23976098.969999999</v>
      </c>
      <c r="E252" s="7">
        <v>0</v>
      </c>
      <c r="F252" s="7">
        <v>23976098.969999999</v>
      </c>
      <c r="G252" s="7">
        <v>10000000</v>
      </c>
      <c r="H252" s="7">
        <v>33976098.969999999</v>
      </c>
    </row>
    <row r="253" spans="1:8">
      <c r="A253" s="62" t="s">
        <v>748</v>
      </c>
      <c r="B253" s="7">
        <v>18535915</v>
      </c>
      <c r="C253" s="7">
        <v>-1019797.66</v>
      </c>
      <c r="D253" s="7">
        <v>17516117.34</v>
      </c>
      <c r="E253" s="7">
        <v>154327.20000000001</v>
      </c>
      <c r="F253" s="7">
        <v>17361790.140000001</v>
      </c>
      <c r="G253" s="7">
        <v>14000000</v>
      </c>
      <c r="H253" s="7">
        <v>31361790.140000001</v>
      </c>
    </row>
    <row r="254" spans="1:8">
      <c r="A254" s="62" t="s">
        <v>710</v>
      </c>
      <c r="B254" s="7">
        <v>45169780.149999999</v>
      </c>
      <c r="C254" s="7">
        <v>0</v>
      </c>
      <c r="D254" s="7">
        <v>45169780.149999999</v>
      </c>
      <c r="E254" s="7">
        <v>13931541.42</v>
      </c>
      <c r="F254" s="7">
        <v>31238238.73</v>
      </c>
      <c r="G254" s="7">
        <v>0</v>
      </c>
      <c r="H254" s="7">
        <v>31238238.73</v>
      </c>
    </row>
    <row r="255" spans="1:8">
      <c r="A255" s="62" t="s">
        <v>759</v>
      </c>
      <c r="B255" s="7">
        <v>71092045</v>
      </c>
      <c r="C255" s="7">
        <v>-40000000</v>
      </c>
      <c r="D255" s="7">
        <v>31092045</v>
      </c>
      <c r="E255" s="7">
        <v>0</v>
      </c>
      <c r="F255" s="7">
        <v>31092045</v>
      </c>
      <c r="G255" s="7">
        <v>0</v>
      </c>
      <c r="H255" s="7">
        <v>31092045</v>
      </c>
    </row>
    <row r="256" spans="1:8">
      <c r="A256" s="62" t="s">
        <v>857</v>
      </c>
      <c r="B256" s="7">
        <v>0</v>
      </c>
      <c r="C256" s="7">
        <v>0</v>
      </c>
      <c r="D256" s="7">
        <v>0</v>
      </c>
      <c r="E256" s="7">
        <v>0</v>
      </c>
      <c r="F256" s="7">
        <v>0</v>
      </c>
      <c r="G256" s="7">
        <v>30000000</v>
      </c>
      <c r="H256" s="7">
        <v>30000000</v>
      </c>
    </row>
    <row r="257" spans="1:8">
      <c r="A257" s="62" t="s">
        <v>777</v>
      </c>
      <c r="B257" s="7">
        <v>26848091.989999998</v>
      </c>
      <c r="C257" s="7">
        <v>-5288967.37</v>
      </c>
      <c r="D257" s="7">
        <v>21559124.619999997</v>
      </c>
      <c r="E257" s="7">
        <v>1631730.62</v>
      </c>
      <c r="F257" s="7">
        <v>19927394</v>
      </c>
      <c r="G257" s="7">
        <v>9104400</v>
      </c>
      <c r="H257" s="7">
        <v>29031794</v>
      </c>
    </row>
    <row r="258" spans="1:8">
      <c r="A258" s="62" t="s">
        <v>734</v>
      </c>
      <c r="B258" s="7">
        <v>10167303</v>
      </c>
      <c r="C258" s="7">
        <v>-3366837</v>
      </c>
      <c r="D258" s="7">
        <v>6800466</v>
      </c>
      <c r="E258" s="7">
        <v>0</v>
      </c>
      <c r="F258" s="7">
        <v>6800466</v>
      </c>
      <c r="G258" s="7">
        <v>18962361.949999999</v>
      </c>
      <c r="H258" s="7">
        <v>25762827.949999999</v>
      </c>
    </row>
    <row r="259" spans="1:8">
      <c r="A259" s="62" t="s">
        <v>858</v>
      </c>
      <c r="B259" s="7">
        <v>35288567.039999999</v>
      </c>
      <c r="C259" s="7">
        <v>-4429535.04</v>
      </c>
      <c r="D259" s="7">
        <v>30859032</v>
      </c>
      <c r="E259" s="7">
        <v>25429495</v>
      </c>
      <c r="F259" s="7">
        <v>5429537</v>
      </c>
      <c r="G259" s="7">
        <v>20000004.27</v>
      </c>
      <c r="H259" s="7">
        <v>25429541.27</v>
      </c>
    </row>
    <row r="260" spans="1:8">
      <c r="A260" s="62" t="s">
        <v>859</v>
      </c>
      <c r="B260" s="7">
        <v>20000000</v>
      </c>
      <c r="C260" s="7">
        <v>0</v>
      </c>
      <c r="D260" s="7">
        <v>20000000</v>
      </c>
      <c r="E260" s="7">
        <v>20000000</v>
      </c>
      <c r="F260" s="7">
        <v>0</v>
      </c>
      <c r="G260" s="7">
        <v>25000000</v>
      </c>
      <c r="H260" s="7">
        <v>25000000</v>
      </c>
    </row>
    <row r="261" spans="1:8">
      <c r="A261" s="62" t="s">
        <v>752</v>
      </c>
      <c r="B261" s="7">
        <v>31240760.129999999</v>
      </c>
      <c r="C261" s="7">
        <v>-54839.75</v>
      </c>
      <c r="D261" s="7">
        <v>31185920.379999999</v>
      </c>
      <c r="E261" s="7">
        <v>19596171.539999999</v>
      </c>
      <c r="F261" s="7">
        <v>11589748.84</v>
      </c>
      <c r="G261" s="7">
        <v>10681227.039999999</v>
      </c>
      <c r="H261" s="7">
        <v>22270975.879999999</v>
      </c>
    </row>
    <row r="262" spans="1:8">
      <c r="A262" s="62" t="s">
        <v>795</v>
      </c>
      <c r="B262" s="7">
        <v>20227042</v>
      </c>
      <c r="C262" s="7">
        <v>0</v>
      </c>
      <c r="D262" s="7">
        <v>20227042</v>
      </c>
      <c r="E262" s="7">
        <v>20000000</v>
      </c>
      <c r="F262" s="7">
        <v>227042</v>
      </c>
      <c r="G262" s="7">
        <v>20227042</v>
      </c>
      <c r="H262" s="7">
        <v>20454084</v>
      </c>
    </row>
    <row r="263" spans="1:8">
      <c r="A263" s="62" t="s">
        <v>860</v>
      </c>
      <c r="B263" s="7">
        <v>13704200</v>
      </c>
      <c r="C263" s="7">
        <v>0</v>
      </c>
      <c r="D263" s="7">
        <v>13704200</v>
      </c>
      <c r="E263" s="7">
        <v>0</v>
      </c>
      <c r="F263" s="7">
        <v>13704200</v>
      </c>
      <c r="G263" s="7">
        <v>6738000</v>
      </c>
      <c r="H263" s="7">
        <v>20442200</v>
      </c>
    </row>
    <row r="264" spans="1:8">
      <c r="A264" s="62" t="s">
        <v>713</v>
      </c>
      <c r="B264" s="7">
        <v>12773011</v>
      </c>
      <c r="C264" s="7">
        <v>0</v>
      </c>
      <c r="D264" s="7">
        <v>12773011</v>
      </c>
      <c r="E264" s="7">
        <v>2983249.62</v>
      </c>
      <c r="F264" s="7">
        <v>9789761.3800000008</v>
      </c>
      <c r="G264" s="7">
        <v>7999993.2400000002</v>
      </c>
      <c r="H264" s="7">
        <v>17789754.620000001</v>
      </c>
    </row>
    <row r="265" spans="1:8">
      <c r="A265" s="62" t="s">
        <v>781</v>
      </c>
      <c r="B265" s="7">
        <v>50041113.93</v>
      </c>
      <c r="C265" s="7">
        <v>-30920608.16</v>
      </c>
      <c r="D265" s="7">
        <v>19120505.77</v>
      </c>
      <c r="E265" s="7">
        <v>15782130.76</v>
      </c>
      <c r="F265" s="7">
        <v>3338375.01</v>
      </c>
      <c r="G265" s="7">
        <v>13966196.699999999</v>
      </c>
      <c r="H265" s="7">
        <v>17304571.710000001</v>
      </c>
    </row>
    <row r="266" spans="1:8">
      <c r="A266" s="62" t="s">
        <v>861</v>
      </c>
      <c r="B266" s="7">
        <v>0</v>
      </c>
      <c r="C266" s="7">
        <v>0</v>
      </c>
      <c r="D266" s="7">
        <v>0</v>
      </c>
      <c r="E266" s="7">
        <v>0</v>
      </c>
      <c r="F266" s="7">
        <v>0</v>
      </c>
      <c r="G266" s="7">
        <v>15000000</v>
      </c>
      <c r="H266" s="7">
        <v>15000000</v>
      </c>
    </row>
    <row r="267" spans="1:8">
      <c r="A267" s="62" t="s">
        <v>797</v>
      </c>
      <c r="B267" s="7">
        <v>7000000</v>
      </c>
      <c r="C267" s="7">
        <v>0</v>
      </c>
      <c r="D267" s="7">
        <v>7000000</v>
      </c>
      <c r="E267" s="7">
        <v>7000000</v>
      </c>
      <c r="F267" s="7">
        <v>0</v>
      </c>
      <c r="G267" s="7">
        <v>15000000</v>
      </c>
      <c r="H267" s="7">
        <v>15000000</v>
      </c>
    </row>
    <row r="268" spans="1:8">
      <c r="A268" s="62" t="s">
        <v>727</v>
      </c>
      <c r="B268" s="7">
        <v>10075056.32</v>
      </c>
      <c r="C268" s="7">
        <v>-546581.56000000006</v>
      </c>
      <c r="D268" s="7">
        <v>9528474.7599999998</v>
      </c>
      <c r="E268" s="7">
        <v>3348333.86</v>
      </c>
      <c r="F268" s="7">
        <v>6180140.9000000004</v>
      </c>
      <c r="G268" s="7">
        <v>8046526</v>
      </c>
      <c r="H268" s="7">
        <v>14226666.9</v>
      </c>
    </row>
    <row r="269" spans="1:8">
      <c r="A269" s="62" t="s">
        <v>690</v>
      </c>
      <c r="B269" s="7">
        <v>28939977.890000001</v>
      </c>
      <c r="C269" s="7">
        <v>0</v>
      </c>
      <c r="D269" s="7">
        <v>28939977.890000001</v>
      </c>
      <c r="E269" s="7">
        <v>16741175.42</v>
      </c>
      <c r="F269" s="7">
        <v>12198802.470000001</v>
      </c>
      <c r="G269" s="7">
        <v>0</v>
      </c>
      <c r="H269" s="7">
        <v>12198802.470000001</v>
      </c>
    </row>
    <row r="270" spans="1:8">
      <c r="A270" s="62" t="s">
        <v>784</v>
      </c>
      <c r="B270" s="7">
        <v>10142128.68</v>
      </c>
      <c r="C270" s="7">
        <v>-967272.68</v>
      </c>
      <c r="D270" s="7">
        <v>9174856</v>
      </c>
      <c r="E270" s="7">
        <v>0</v>
      </c>
      <c r="F270" s="7">
        <v>9174856</v>
      </c>
      <c r="G270" s="7">
        <v>3015274.68</v>
      </c>
      <c r="H270" s="7">
        <v>12190130.68</v>
      </c>
    </row>
    <row r="271" spans="1:8">
      <c r="A271" s="62" t="s">
        <v>764</v>
      </c>
      <c r="B271" s="7">
        <v>21801557</v>
      </c>
      <c r="C271" s="7">
        <v>-10213360</v>
      </c>
      <c r="D271" s="7">
        <v>11588197</v>
      </c>
      <c r="E271" s="7">
        <v>0</v>
      </c>
      <c r="F271" s="7">
        <v>11588197</v>
      </c>
      <c r="G271" s="7">
        <v>47586</v>
      </c>
      <c r="H271" s="7">
        <v>11635783</v>
      </c>
    </row>
    <row r="272" spans="1:8">
      <c r="A272" s="62" t="s">
        <v>705</v>
      </c>
      <c r="B272" s="7">
        <v>11948700.210000001</v>
      </c>
      <c r="C272" s="7">
        <v>-2363368.39</v>
      </c>
      <c r="D272" s="7">
        <v>9585331.8200000003</v>
      </c>
      <c r="E272" s="7">
        <v>6086152.7399999993</v>
      </c>
      <c r="F272" s="7">
        <v>3499179.08</v>
      </c>
      <c r="G272" s="7">
        <v>8038624.9199999999</v>
      </c>
      <c r="H272" s="7">
        <v>11537804</v>
      </c>
    </row>
    <row r="273" spans="1:8">
      <c r="A273" s="62" t="s">
        <v>716</v>
      </c>
      <c r="B273" s="7">
        <v>20600550.75</v>
      </c>
      <c r="C273" s="7">
        <v>-7807659.3200000003</v>
      </c>
      <c r="D273" s="7">
        <v>12792891.43</v>
      </c>
      <c r="E273" s="7">
        <v>1304999.5</v>
      </c>
      <c r="F273" s="7">
        <v>11487891.93</v>
      </c>
      <c r="G273" s="7">
        <v>0</v>
      </c>
      <c r="H273" s="7">
        <v>11487891.93</v>
      </c>
    </row>
    <row r="274" spans="1:8">
      <c r="A274" s="62" t="s">
        <v>862</v>
      </c>
      <c r="B274" s="7">
        <v>7829588.6299999999</v>
      </c>
      <c r="C274" s="7">
        <v>-1570783.67</v>
      </c>
      <c r="D274" s="7">
        <v>6258804.96</v>
      </c>
      <c r="E274" s="7">
        <v>622620.06999999995</v>
      </c>
      <c r="F274" s="7">
        <v>5636184.8899999997</v>
      </c>
      <c r="G274" s="7">
        <v>4955865</v>
      </c>
      <c r="H274" s="7">
        <v>10592049.890000001</v>
      </c>
    </row>
    <row r="275" spans="1:8">
      <c r="A275" s="62" t="s">
        <v>722</v>
      </c>
      <c r="B275" s="7">
        <v>4369908.82</v>
      </c>
      <c r="C275" s="7">
        <v>-202062.8</v>
      </c>
      <c r="D275" s="7">
        <v>4167846.02</v>
      </c>
      <c r="E275" s="7">
        <v>626543.43999999994</v>
      </c>
      <c r="F275" s="7">
        <v>3541302.58</v>
      </c>
      <c r="G275" s="7">
        <v>7030456.1600000001</v>
      </c>
      <c r="H275" s="7">
        <v>10571758.74</v>
      </c>
    </row>
    <row r="276" spans="1:8">
      <c r="A276" s="62" t="s">
        <v>745</v>
      </c>
      <c r="B276" s="7">
        <v>10000000</v>
      </c>
      <c r="C276" s="7">
        <v>0</v>
      </c>
      <c r="D276" s="7">
        <v>10000000</v>
      </c>
      <c r="E276" s="7">
        <v>0</v>
      </c>
      <c r="F276" s="7">
        <v>10000000</v>
      </c>
      <c r="G276" s="7">
        <v>0</v>
      </c>
      <c r="H276" s="7">
        <v>10000000</v>
      </c>
    </row>
    <row r="277" spans="1:8">
      <c r="A277" s="62" t="s">
        <v>863</v>
      </c>
      <c r="B277" s="7">
        <v>0</v>
      </c>
      <c r="C277" s="7">
        <v>0</v>
      </c>
      <c r="D277" s="7">
        <v>0</v>
      </c>
      <c r="E277" s="7">
        <v>0</v>
      </c>
      <c r="F277" s="7">
        <v>0</v>
      </c>
      <c r="G277" s="7">
        <v>10000000</v>
      </c>
      <c r="H277" s="7">
        <v>10000000</v>
      </c>
    </row>
    <row r="278" spans="1:8">
      <c r="A278" s="62" t="s">
        <v>864</v>
      </c>
      <c r="B278" s="7">
        <v>0</v>
      </c>
      <c r="C278" s="7">
        <v>0</v>
      </c>
      <c r="D278" s="7">
        <v>0</v>
      </c>
      <c r="E278" s="7">
        <v>0</v>
      </c>
      <c r="F278" s="7">
        <v>0</v>
      </c>
      <c r="G278" s="7">
        <v>9690000</v>
      </c>
      <c r="H278" s="7">
        <v>9690000</v>
      </c>
    </row>
    <row r="279" spans="1:8">
      <c r="A279" s="62" t="s">
        <v>793</v>
      </c>
      <c r="B279" s="7">
        <v>4358132</v>
      </c>
      <c r="C279" s="7">
        <v>0</v>
      </c>
      <c r="D279" s="7">
        <v>4358132</v>
      </c>
      <c r="E279" s="7">
        <v>0</v>
      </c>
      <c r="F279" s="7">
        <v>4358132</v>
      </c>
      <c r="G279" s="7">
        <v>5000000</v>
      </c>
      <c r="H279" s="7">
        <v>9358132</v>
      </c>
    </row>
    <row r="280" spans="1:8">
      <c r="A280" s="62" t="s">
        <v>696</v>
      </c>
      <c r="B280" s="7">
        <v>4109210.24</v>
      </c>
      <c r="C280" s="7">
        <v>-1292175.6599999999</v>
      </c>
      <c r="D280" s="7">
        <v>2817034.58</v>
      </c>
      <c r="E280" s="7">
        <v>520987.63</v>
      </c>
      <c r="F280" s="7">
        <v>2296046.9500000002</v>
      </c>
      <c r="G280" s="7">
        <v>5969332.1600000001</v>
      </c>
      <c r="H280" s="7">
        <v>8265379.1099999994</v>
      </c>
    </row>
    <row r="281" spans="1:8">
      <c r="A281" s="62" t="s">
        <v>714</v>
      </c>
      <c r="B281" s="7">
        <v>2802896.44</v>
      </c>
      <c r="C281" s="7">
        <v>-127206.44</v>
      </c>
      <c r="D281" s="7">
        <v>2675690</v>
      </c>
      <c r="E281" s="7">
        <v>403333.33</v>
      </c>
      <c r="F281" s="7">
        <v>2272356.67</v>
      </c>
      <c r="G281" s="7">
        <v>5927510.6799999997</v>
      </c>
      <c r="H281" s="7">
        <v>8199867.3499999996</v>
      </c>
    </row>
    <row r="282" spans="1:8">
      <c r="A282" s="62" t="s">
        <v>703</v>
      </c>
      <c r="B282" s="7">
        <v>4000000</v>
      </c>
      <c r="C282" s="7">
        <v>0</v>
      </c>
      <c r="D282" s="7">
        <v>4000000</v>
      </c>
      <c r="E282" s="7">
        <v>0</v>
      </c>
      <c r="F282" s="7">
        <v>4000000</v>
      </c>
      <c r="G282" s="7">
        <v>4000000</v>
      </c>
      <c r="H282" s="7">
        <v>8000000</v>
      </c>
    </row>
    <row r="283" spans="1:8">
      <c r="A283" s="62" t="s">
        <v>865</v>
      </c>
      <c r="B283" s="7">
        <v>0</v>
      </c>
      <c r="C283" s="7">
        <v>0</v>
      </c>
      <c r="D283" s="7">
        <v>0</v>
      </c>
      <c r="E283" s="7">
        <v>0</v>
      </c>
      <c r="F283" s="7">
        <v>0</v>
      </c>
      <c r="G283" s="7">
        <v>7661937.04</v>
      </c>
      <c r="H283" s="7">
        <v>7661937.04</v>
      </c>
    </row>
    <row r="284" spans="1:8">
      <c r="A284" s="62" t="s">
        <v>691</v>
      </c>
      <c r="B284" s="7">
        <v>0</v>
      </c>
      <c r="C284" s="7">
        <v>0</v>
      </c>
      <c r="D284" s="7">
        <v>0</v>
      </c>
      <c r="E284" s="7">
        <v>0</v>
      </c>
      <c r="F284" s="7">
        <v>0</v>
      </c>
      <c r="G284" s="7">
        <v>7602787</v>
      </c>
      <c r="H284" s="7">
        <v>7602787</v>
      </c>
    </row>
    <row r="285" spans="1:8">
      <c r="A285" s="62" t="s">
        <v>775</v>
      </c>
      <c r="B285" s="7">
        <v>72871983</v>
      </c>
      <c r="C285" s="7">
        <v>-72871983</v>
      </c>
      <c r="D285" s="7">
        <v>0</v>
      </c>
      <c r="E285" s="7">
        <v>0</v>
      </c>
      <c r="F285" s="7">
        <v>0</v>
      </c>
      <c r="G285" s="7">
        <v>7519000</v>
      </c>
      <c r="H285" s="7">
        <v>7519000</v>
      </c>
    </row>
    <row r="286" spans="1:8">
      <c r="A286" s="62" t="s">
        <v>756</v>
      </c>
      <c r="B286" s="7">
        <v>8727703.3000000007</v>
      </c>
      <c r="C286" s="7">
        <v>-4363851.6500000004</v>
      </c>
      <c r="D286" s="7">
        <v>4363851.6500000004</v>
      </c>
      <c r="E286" s="7">
        <v>0</v>
      </c>
      <c r="F286" s="7">
        <v>4363851.6500000004</v>
      </c>
      <c r="G286" s="7">
        <v>3047095.7</v>
      </c>
      <c r="H286" s="7">
        <v>7410947.3499999996</v>
      </c>
    </row>
    <row r="287" spans="1:8">
      <c r="A287" s="62" t="s">
        <v>779</v>
      </c>
      <c r="B287" s="7">
        <v>35000000</v>
      </c>
      <c r="C287" s="7">
        <v>0</v>
      </c>
      <c r="D287" s="7">
        <v>35000000</v>
      </c>
      <c r="E287" s="7">
        <v>28000000</v>
      </c>
      <c r="F287" s="7">
        <v>7000000</v>
      </c>
      <c r="G287" s="7">
        <v>0</v>
      </c>
      <c r="H287" s="7">
        <v>7000000</v>
      </c>
    </row>
    <row r="288" spans="1:8">
      <c r="A288" s="62" t="s">
        <v>866</v>
      </c>
      <c r="B288" s="7">
        <v>0</v>
      </c>
      <c r="C288" s="7">
        <v>0</v>
      </c>
      <c r="D288" s="7">
        <v>0</v>
      </c>
      <c r="E288" s="7">
        <v>0</v>
      </c>
      <c r="F288" s="7">
        <v>0</v>
      </c>
      <c r="G288" s="7">
        <v>6638166.4400000004</v>
      </c>
      <c r="H288" s="7">
        <v>6638166.4400000004</v>
      </c>
    </row>
    <row r="289" spans="1:8">
      <c r="A289" s="62" t="s">
        <v>698</v>
      </c>
      <c r="B289" s="7">
        <v>9870216.4900000002</v>
      </c>
      <c r="C289" s="7">
        <v>-203629.07</v>
      </c>
      <c r="D289" s="7">
        <v>9666587.4199999999</v>
      </c>
      <c r="E289" s="7">
        <v>3398177.42</v>
      </c>
      <c r="F289" s="7">
        <v>6268410</v>
      </c>
      <c r="G289" s="7">
        <v>0</v>
      </c>
      <c r="H289" s="7">
        <v>6268410</v>
      </c>
    </row>
    <row r="290" spans="1:8">
      <c r="A290" s="62" t="s">
        <v>686</v>
      </c>
      <c r="B290" s="7">
        <v>5224425.18</v>
      </c>
      <c r="C290" s="7">
        <v>-325807.01</v>
      </c>
      <c r="D290" s="7">
        <v>4898618.17</v>
      </c>
      <c r="E290" s="7">
        <v>504862.33999999997</v>
      </c>
      <c r="F290" s="7">
        <v>4393755.83</v>
      </c>
      <c r="G290" s="7">
        <v>1007916.1599999999</v>
      </c>
      <c r="H290" s="7">
        <v>5401671.9900000002</v>
      </c>
    </row>
    <row r="291" spans="1:8">
      <c r="A291" s="62" t="s">
        <v>769</v>
      </c>
      <c r="B291" s="7">
        <v>5688784.2599999998</v>
      </c>
      <c r="C291" s="7">
        <v>-97214.95</v>
      </c>
      <c r="D291" s="7">
        <v>5591569.3099999996</v>
      </c>
      <c r="E291" s="7">
        <v>2826582.28</v>
      </c>
      <c r="F291" s="7">
        <v>2764987.03</v>
      </c>
      <c r="G291" s="7">
        <v>2500042</v>
      </c>
      <c r="H291" s="7">
        <v>5265029.03</v>
      </c>
    </row>
    <row r="292" spans="1:8">
      <c r="A292" s="62" t="s">
        <v>747</v>
      </c>
      <c r="B292" s="7">
        <v>6305816.9100000001</v>
      </c>
      <c r="C292" s="7">
        <v>-512864.9</v>
      </c>
      <c r="D292" s="7">
        <v>5792952.0099999998</v>
      </c>
      <c r="E292" s="7">
        <v>1820346.15</v>
      </c>
      <c r="F292" s="7">
        <v>3972605.8600000003</v>
      </c>
      <c r="G292" s="7">
        <v>1200855.45</v>
      </c>
      <c r="H292" s="7">
        <v>5173461.3099999996</v>
      </c>
    </row>
    <row r="293" spans="1:8">
      <c r="A293" s="62" t="s">
        <v>706</v>
      </c>
      <c r="B293" s="7">
        <v>7152711</v>
      </c>
      <c r="C293" s="7">
        <v>0</v>
      </c>
      <c r="D293" s="7">
        <v>7152711</v>
      </c>
      <c r="E293" s="7">
        <v>3932711</v>
      </c>
      <c r="F293" s="7">
        <v>3220000</v>
      </c>
      <c r="G293" s="7">
        <v>1840000</v>
      </c>
      <c r="H293" s="7">
        <v>5060000</v>
      </c>
    </row>
    <row r="294" spans="1:8">
      <c r="A294" s="62" t="s">
        <v>751</v>
      </c>
      <c r="B294" s="7">
        <v>5682921.6500000004</v>
      </c>
      <c r="C294" s="7">
        <v>-1451789.6400000001</v>
      </c>
      <c r="D294" s="7">
        <v>4231132.01</v>
      </c>
      <c r="E294" s="7">
        <v>1189516.74</v>
      </c>
      <c r="F294" s="7">
        <v>3041615.27</v>
      </c>
      <c r="G294" s="7">
        <v>1979233.0699999998</v>
      </c>
      <c r="H294" s="7">
        <v>5020848.34</v>
      </c>
    </row>
    <row r="295" spans="1:8">
      <c r="A295" s="62" t="s">
        <v>867</v>
      </c>
      <c r="B295" s="7">
        <v>0</v>
      </c>
      <c r="C295" s="7">
        <v>0</v>
      </c>
      <c r="D295" s="7">
        <v>0</v>
      </c>
      <c r="E295" s="7">
        <v>0</v>
      </c>
      <c r="F295" s="7">
        <v>0</v>
      </c>
      <c r="G295" s="7">
        <v>5000000</v>
      </c>
      <c r="H295" s="7">
        <v>5000000</v>
      </c>
    </row>
    <row r="296" spans="1:8">
      <c r="A296" s="62" t="s">
        <v>868</v>
      </c>
      <c r="B296" s="7">
        <v>0</v>
      </c>
      <c r="C296" s="7">
        <v>0</v>
      </c>
      <c r="D296" s="7">
        <v>0</v>
      </c>
      <c r="E296" s="7">
        <v>0</v>
      </c>
      <c r="F296" s="7">
        <v>0</v>
      </c>
      <c r="G296" s="7">
        <v>5000000</v>
      </c>
      <c r="H296" s="7">
        <v>5000000</v>
      </c>
    </row>
    <row r="297" spans="1:8">
      <c r="A297" s="62" t="s">
        <v>869</v>
      </c>
      <c r="B297" s="7">
        <v>0</v>
      </c>
      <c r="C297" s="7">
        <v>0</v>
      </c>
      <c r="D297" s="7">
        <v>0</v>
      </c>
      <c r="E297" s="7">
        <v>0</v>
      </c>
      <c r="F297" s="7">
        <v>0</v>
      </c>
      <c r="G297" s="7">
        <v>5000000</v>
      </c>
      <c r="H297" s="7">
        <v>5000000</v>
      </c>
    </row>
    <row r="298" spans="1:8">
      <c r="A298" s="62" t="s">
        <v>689</v>
      </c>
      <c r="B298" s="7">
        <v>4500000</v>
      </c>
      <c r="C298" s="7">
        <v>-1500000</v>
      </c>
      <c r="D298" s="7">
        <v>3000000</v>
      </c>
      <c r="E298" s="7">
        <v>0</v>
      </c>
      <c r="F298" s="7">
        <v>3000000</v>
      </c>
      <c r="G298" s="7">
        <v>1500000</v>
      </c>
      <c r="H298" s="7">
        <v>4500000</v>
      </c>
    </row>
    <row r="299" spans="1:8">
      <c r="A299" s="62" t="s">
        <v>746</v>
      </c>
      <c r="B299" s="7">
        <v>4500000</v>
      </c>
      <c r="C299" s="7">
        <v>0</v>
      </c>
      <c r="D299" s="7">
        <v>4500000</v>
      </c>
      <c r="E299" s="7">
        <v>0</v>
      </c>
      <c r="F299" s="7">
        <v>4500000</v>
      </c>
      <c r="G299" s="7">
        <v>0</v>
      </c>
      <c r="H299" s="7">
        <v>4500000</v>
      </c>
    </row>
    <row r="300" spans="1:8">
      <c r="A300" s="62" t="s">
        <v>771</v>
      </c>
      <c r="B300" s="7">
        <v>30000000</v>
      </c>
      <c r="C300" s="7">
        <v>0</v>
      </c>
      <c r="D300" s="7">
        <v>30000000</v>
      </c>
      <c r="E300" s="7">
        <v>30000000</v>
      </c>
      <c r="F300" s="7">
        <v>0</v>
      </c>
      <c r="G300" s="7">
        <v>4500000</v>
      </c>
      <c r="H300" s="7">
        <v>4500000</v>
      </c>
    </row>
    <row r="301" spans="1:8">
      <c r="A301" s="62" t="s">
        <v>785</v>
      </c>
      <c r="B301" s="7">
        <v>3000000</v>
      </c>
      <c r="C301" s="7">
        <v>-161650</v>
      </c>
      <c r="D301" s="7">
        <v>2838350</v>
      </c>
      <c r="E301" s="7">
        <v>567670</v>
      </c>
      <c r="F301" s="7">
        <v>2270680</v>
      </c>
      <c r="G301" s="7">
        <v>2000000</v>
      </c>
      <c r="H301" s="7">
        <v>4270680</v>
      </c>
    </row>
    <row r="302" spans="1:8">
      <c r="A302" s="62" t="s">
        <v>870</v>
      </c>
      <c r="B302" s="7">
        <v>0</v>
      </c>
      <c r="C302" s="7">
        <v>0</v>
      </c>
      <c r="D302" s="7">
        <v>0</v>
      </c>
      <c r="E302" s="7">
        <v>0</v>
      </c>
      <c r="F302" s="7">
        <v>0</v>
      </c>
      <c r="G302" s="7">
        <v>4200000</v>
      </c>
      <c r="H302" s="7">
        <v>4200000</v>
      </c>
    </row>
    <row r="303" spans="1:8">
      <c r="A303" s="62" t="s">
        <v>707</v>
      </c>
      <c r="B303" s="7">
        <v>6258228.0800000001</v>
      </c>
      <c r="C303" s="7">
        <v>0</v>
      </c>
      <c r="D303" s="7">
        <v>6258228.0800000001</v>
      </c>
      <c r="E303" s="7">
        <v>4258228.08</v>
      </c>
      <c r="F303" s="7">
        <v>2000000</v>
      </c>
      <c r="G303" s="7">
        <v>2000000</v>
      </c>
      <c r="H303" s="7">
        <v>4000000</v>
      </c>
    </row>
    <row r="304" spans="1:8">
      <c r="A304" s="62" t="s">
        <v>692</v>
      </c>
      <c r="B304" s="7">
        <v>0</v>
      </c>
      <c r="C304" s="7">
        <v>0</v>
      </c>
      <c r="D304" s="7">
        <v>0</v>
      </c>
      <c r="E304" s="7">
        <v>0</v>
      </c>
      <c r="F304" s="7">
        <v>0</v>
      </c>
      <c r="G304" s="7">
        <v>3840681</v>
      </c>
      <c r="H304" s="7">
        <v>3840681</v>
      </c>
    </row>
    <row r="305" spans="1:8">
      <c r="A305" s="62" t="s">
        <v>731</v>
      </c>
      <c r="B305" s="7">
        <v>3000000</v>
      </c>
      <c r="C305" s="7">
        <v>0</v>
      </c>
      <c r="D305" s="7">
        <v>3000000</v>
      </c>
      <c r="E305" s="7">
        <v>0</v>
      </c>
      <c r="F305" s="7">
        <v>3000000</v>
      </c>
      <c r="G305" s="7">
        <v>0</v>
      </c>
      <c r="H305" s="7">
        <v>3000000</v>
      </c>
    </row>
    <row r="306" spans="1:8">
      <c r="A306" s="62" t="s">
        <v>753</v>
      </c>
      <c r="B306" s="7">
        <v>3000000</v>
      </c>
      <c r="C306" s="7">
        <v>0</v>
      </c>
      <c r="D306" s="7">
        <v>3000000</v>
      </c>
      <c r="E306" s="7">
        <v>0</v>
      </c>
      <c r="F306" s="7">
        <v>3000000</v>
      </c>
      <c r="G306" s="7">
        <v>0</v>
      </c>
      <c r="H306" s="7">
        <v>3000000</v>
      </c>
    </row>
    <row r="307" spans="1:8">
      <c r="A307" s="62" t="s">
        <v>780</v>
      </c>
      <c r="B307" s="7">
        <v>3000000</v>
      </c>
      <c r="C307" s="7">
        <v>0</v>
      </c>
      <c r="D307" s="7">
        <v>3000000</v>
      </c>
      <c r="E307" s="7">
        <v>3000000</v>
      </c>
      <c r="F307" s="7">
        <v>0</v>
      </c>
      <c r="G307" s="7">
        <v>3000000</v>
      </c>
      <c r="H307" s="7">
        <v>3000000</v>
      </c>
    </row>
    <row r="308" spans="1:8">
      <c r="A308" s="62" t="s">
        <v>757</v>
      </c>
      <c r="B308" s="7">
        <v>2833788.96</v>
      </c>
      <c r="C308" s="7">
        <v>-808839.51</v>
      </c>
      <c r="D308" s="7">
        <v>2024949.45</v>
      </c>
      <c r="E308" s="7">
        <v>594308.44999999995</v>
      </c>
      <c r="F308" s="7">
        <v>1430641</v>
      </c>
      <c r="G308" s="7">
        <v>1116809.1099999999</v>
      </c>
      <c r="H308" s="7">
        <v>2547450.11</v>
      </c>
    </row>
    <row r="309" spans="1:8">
      <c r="A309" s="62" t="s">
        <v>871</v>
      </c>
      <c r="B309" s="7">
        <v>1147641</v>
      </c>
      <c r="C309" s="7">
        <v>-1147641</v>
      </c>
      <c r="D309" s="7">
        <v>0</v>
      </c>
      <c r="E309" s="7">
        <v>0</v>
      </c>
      <c r="F309" s="7">
        <v>0</v>
      </c>
      <c r="G309" s="7">
        <v>2508589</v>
      </c>
      <c r="H309" s="7">
        <v>2508589</v>
      </c>
    </row>
    <row r="310" spans="1:8">
      <c r="A310" s="62" t="s">
        <v>721</v>
      </c>
      <c r="B310" s="7">
        <v>1791626</v>
      </c>
      <c r="C310" s="7">
        <v>-189805</v>
      </c>
      <c r="D310" s="7">
        <v>1601821</v>
      </c>
      <c r="E310" s="7">
        <v>100000</v>
      </c>
      <c r="F310" s="7">
        <v>1501821</v>
      </c>
      <c r="G310" s="7">
        <v>1000000</v>
      </c>
      <c r="H310" s="7">
        <v>2501821</v>
      </c>
    </row>
    <row r="311" spans="1:8">
      <c r="A311" s="62" t="s">
        <v>708</v>
      </c>
      <c r="B311" s="7">
        <v>1428752.28</v>
      </c>
      <c r="C311" s="7">
        <v>-62950.44</v>
      </c>
      <c r="D311" s="7">
        <v>1365801.84</v>
      </c>
      <c r="E311" s="7">
        <v>0</v>
      </c>
      <c r="F311" s="7">
        <v>1365801.84</v>
      </c>
      <c r="G311" s="7">
        <v>682901.70000000007</v>
      </c>
      <c r="H311" s="7">
        <v>2048703.54</v>
      </c>
    </row>
    <row r="312" spans="1:8">
      <c r="A312" s="62" t="s">
        <v>701</v>
      </c>
      <c r="B312" s="7">
        <v>1763920.54</v>
      </c>
      <c r="C312" s="7">
        <v>0</v>
      </c>
      <c r="D312" s="7">
        <v>1763920.54</v>
      </c>
      <c r="E312" s="7">
        <v>1731883.45</v>
      </c>
      <c r="F312" s="7">
        <v>32037.09</v>
      </c>
      <c r="G312" s="7">
        <v>1994058.8</v>
      </c>
      <c r="H312" s="7">
        <v>2026095.89</v>
      </c>
    </row>
    <row r="313" spans="1:8">
      <c r="A313" s="62" t="s">
        <v>712</v>
      </c>
      <c r="B313" s="7">
        <v>500000</v>
      </c>
      <c r="C313" s="7">
        <v>0</v>
      </c>
      <c r="D313" s="7">
        <v>500000</v>
      </c>
      <c r="E313" s="7">
        <v>0</v>
      </c>
      <c r="F313" s="7">
        <v>500000</v>
      </c>
      <c r="G313" s="7">
        <v>1000000</v>
      </c>
      <c r="H313" s="7">
        <v>1500000</v>
      </c>
    </row>
    <row r="314" spans="1:8">
      <c r="A314" s="62" t="s">
        <v>719</v>
      </c>
      <c r="B314" s="7">
        <v>2171999.79</v>
      </c>
      <c r="C314" s="7">
        <v>-677283.53</v>
      </c>
      <c r="D314" s="7">
        <v>1494716.26</v>
      </c>
      <c r="E314" s="7">
        <v>46716.4</v>
      </c>
      <c r="F314" s="7">
        <v>1447999.86</v>
      </c>
      <c r="G314" s="7">
        <v>0</v>
      </c>
      <c r="H314" s="7">
        <v>1447999.86</v>
      </c>
    </row>
    <row r="315" spans="1:8">
      <c r="A315" s="62" t="s">
        <v>765</v>
      </c>
      <c r="B315" s="7">
        <v>1400000</v>
      </c>
      <c r="C315" s="7">
        <v>0</v>
      </c>
      <c r="D315" s="7">
        <v>1400000</v>
      </c>
      <c r="E315" s="7">
        <v>0</v>
      </c>
      <c r="F315" s="7">
        <v>1400000</v>
      </c>
      <c r="G315" s="7">
        <v>0</v>
      </c>
      <c r="H315" s="7">
        <v>1400000</v>
      </c>
    </row>
    <row r="316" spans="1:8">
      <c r="A316" s="62" t="s">
        <v>732</v>
      </c>
      <c r="B316" s="7">
        <v>1485813</v>
      </c>
      <c r="C316" s="7">
        <v>-662307.44999999995</v>
      </c>
      <c r="D316" s="7">
        <v>823505.55</v>
      </c>
      <c r="E316" s="7">
        <v>0</v>
      </c>
      <c r="F316" s="7">
        <v>823505.55</v>
      </c>
      <c r="G316" s="7">
        <v>500000</v>
      </c>
      <c r="H316" s="7">
        <v>1323505.55</v>
      </c>
    </row>
    <row r="317" spans="1:8">
      <c r="A317" s="62" t="s">
        <v>872</v>
      </c>
      <c r="B317" s="7">
        <v>1434310.37</v>
      </c>
      <c r="C317" s="7">
        <v>-10748.18</v>
      </c>
      <c r="D317" s="7">
        <v>1423562.19</v>
      </c>
      <c r="E317" s="7">
        <v>1235132.1299999999</v>
      </c>
      <c r="F317" s="7">
        <v>188430.06</v>
      </c>
      <c r="G317" s="7">
        <v>980000.01</v>
      </c>
      <c r="H317" s="7">
        <v>1168430.07</v>
      </c>
    </row>
    <row r="318" spans="1:8">
      <c r="A318" s="62" t="s">
        <v>723</v>
      </c>
      <c r="B318" s="7">
        <v>1000000</v>
      </c>
      <c r="C318" s="7">
        <v>0</v>
      </c>
      <c r="D318" s="7">
        <v>1000000</v>
      </c>
      <c r="E318" s="7">
        <v>0</v>
      </c>
      <c r="F318" s="7">
        <v>1000000</v>
      </c>
      <c r="G318" s="7">
        <v>0</v>
      </c>
      <c r="H318" s="7">
        <v>1000000</v>
      </c>
    </row>
    <row r="319" spans="1:8">
      <c r="A319" s="62" t="s">
        <v>873</v>
      </c>
      <c r="B319" s="7">
        <v>0</v>
      </c>
      <c r="C319" s="7">
        <v>0</v>
      </c>
      <c r="D319" s="7">
        <v>0</v>
      </c>
      <c r="E319" s="7">
        <v>0</v>
      </c>
      <c r="F319" s="7">
        <v>0</v>
      </c>
      <c r="G319" s="7">
        <v>1000000</v>
      </c>
      <c r="H319" s="7">
        <v>1000000</v>
      </c>
    </row>
    <row r="320" spans="1:8">
      <c r="A320" s="62" t="s">
        <v>874</v>
      </c>
      <c r="B320" s="7">
        <v>0</v>
      </c>
      <c r="C320" s="7">
        <v>0</v>
      </c>
      <c r="D320" s="7">
        <v>0</v>
      </c>
      <c r="E320" s="7">
        <v>0</v>
      </c>
      <c r="F320" s="7">
        <v>0</v>
      </c>
      <c r="G320" s="7">
        <v>1000000</v>
      </c>
      <c r="H320" s="7">
        <v>1000000</v>
      </c>
    </row>
    <row r="321" spans="1:8">
      <c r="A321" s="62" t="s">
        <v>782</v>
      </c>
      <c r="B321" s="7">
        <v>1183516</v>
      </c>
      <c r="C321" s="7">
        <v>-783561.36</v>
      </c>
      <c r="D321" s="7">
        <v>399954.64</v>
      </c>
      <c r="E321" s="7">
        <v>55981.05</v>
      </c>
      <c r="F321" s="7">
        <v>343973.59</v>
      </c>
      <c r="G321" s="7">
        <v>613239.42999999993</v>
      </c>
      <c r="H321" s="7">
        <v>957213.02</v>
      </c>
    </row>
    <row r="322" spans="1:8">
      <c r="A322" s="62" t="s">
        <v>699</v>
      </c>
      <c r="B322" s="7">
        <v>5000000</v>
      </c>
      <c r="C322" s="7">
        <v>0</v>
      </c>
      <c r="D322" s="7">
        <v>5000000</v>
      </c>
      <c r="E322" s="7">
        <v>5000000</v>
      </c>
      <c r="F322" s="7">
        <v>0</v>
      </c>
      <c r="G322" s="7">
        <v>917860.3</v>
      </c>
      <c r="H322" s="7">
        <v>917860.3</v>
      </c>
    </row>
    <row r="323" spans="1:8">
      <c r="A323" s="62" t="s">
        <v>875</v>
      </c>
      <c r="B323" s="7">
        <v>1000000</v>
      </c>
      <c r="C323" s="7">
        <v>0</v>
      </c>
      <c r="D323" s="7">
        <v>1000000</v>
      </c>
      <c r="E323" s="7">
        <v>148170.22</v>
      </c>
      <c r="F323" s="7">
        <v>851829.78</v>
      </c>
      <c r="G323" s="7">
        <v>0</v>
      </c>
      <c r="H323" s="7">
        <v>851829.78</v>
      </c>
    </row>
    <row r="324" spans="1:8">
      <c r="A324" s="62" t="s">
        <v>755</v>
      </c>
      <c r="B324" s="7">
        <v>500000</v>
      </c>
      <c r="C324" s="7">
        <v>0</v>
      </c>
      <c r="D324" s="7">
        <v>500000</v>
      </c>
      <c r="E324" s="7">
        <v>149998</v>
      </c>
      <c r="F324" s="7">
        <v>350002</v>
      </c>
      <c r="G324" s="7">
        <v>500000</v>
      </c>
      <c r="H324" s="7">
        <v>850002</v>
      </c>
    </row>
    <row r="325" spans="1:8">
      <c r="A325" s="62" t="s">
        <v>688</v>
      </c>
      <c r="B325" s="7">
        <v>742186.58</v>
      </c>
      <c r="C325" s="7">
        <v>-426.63</v>
      </c>
      <c r="D325" s="7">
        <v>741759.95</v>
      </c>
      <c r="E325" s="7">
        <v>740906.68</v>
      </c>
      <c r="F325" s="7">
        <v>853.27</v>
      </c>
      <c r="G325" s="7">
        <v>741333.32</v>
      </c>
      <c r="H325" s="7">
        <v>742186.59</v>
      </c>
    </row>
    <row r="326" spans="1:8">
      <c r="A326" s="62" t="s">
        <v>796</v>
      </c>
      <c r="B326" s="7">
        <v>130000</v>
      </c>
      <c r="C326" s="7">
        <v>0</v>
      </c>
      <c r="D326" s="7">
        <v>130000</v>
      </c>
      <c r="E326" s="7">
        <v>0</v>
      </c>
      <c r="F326" s="7">
        <v>130000</v>
      </c>
      <c r="G326" s="7">
        <v>575000</v>
      </c>
      <c r="H326" s="7">
        <v>705000</v>
      </c>
    </row>
    <row r="327" spans="1:8">
      <c r="A327" s="62" t="s">
        <v>794</v>
      </c>
      <c r="B327" s="7">
        <v>225844.52</v>
      </c>
      <c r="C327" s="7">
        <v>-36860.379999999997</v>
      </c>
      <c r="D327" s="7">
        <v>188984.14</v>
      </c>
      <c r="E327" s="7">
        <v>86406.66</v>
      </c>
      <c r="F327" s="7">
        <v>102577.48</v>
      </c>
      <c r="G327" s="7">
        <v>595106</v>
      </c>
      <c r="H327" s="7">
        <v>697683.48</v>
      </c>
    </row>
    <row r="328" spans="1:8">
      <c r="A328" s="62" t="s">
        <v>697</v>
      </c>
      <c r="B328" s="7">
        <v>251011.69</v>
      </c>
      <c r="C328" s="7">
        <v>-4</v>
      </c>
      <c r="D328" s="7">
        <v>251007.69</v>
      </c>
      <c r="E328" s="7">
        <v>251001.69</v>
      </c>
      <c r="F328" s="7">
        <v>6</v>
      </c>
      <c r="G328" s="7">
        <v>650000</v>
      </c>
      <c r="H328" s="7">
        <v>650006</v>
      </c>
    </row>
    <row r="329" spans="1:8">
      <c r="A329" s="62" t="s">
        <v>787</v>
      </c>
      <c r="B329" s="7">
        <v>577440.99</v>
      </c>
      <c r="C329" s="7">
        <v>-191301</v>
      </c>
      <c r="D329" s="7">
        <v>386139.99</v>
      </c>
      <c r="E329" s="7">
        <v>0</v>
      </c>
      <c r="F329" s="7">
        <v>386139.99</v>
      </c>
      <c r="G329" s="7">
        <v>200079</v>
      </c>
      <c r="H329" s="7">
        <v>586218.99</v>
      </c>
    </row>
    <row r="330" spans="1:8">
      <c r="A330" s="62" t="s">
        <v>728</v>
      </c>
      <c r="B330" s="7">
        <v>2</v>
      </c>
      <c r="C330" s="7">
        <v>0</v>
      </c>
      <c r="D330" s="7">
        <v>2</v>
      </c>
      <c r="E330" s="7">
        <v>0</v>
      </c>
      <c r="F330" s="7">
        <v>2</v>
      </c>
      <c r="G330" s="7">
        <v>440297.44</v>
      </c>
      <c r="H330" s="7">
        <v>440299.44</v>
      </c>
    </row>
    <row r="331" spans="1:8">
      <c r="A331" s="62" t="s">
        <v>876</v>
      </c>
      <c r="B331" s="7">
        <v>0</v>
      </c>
      <c r="C331" s="7">
        <v>0</v>
      </c>
      <c r="D331" s="7">
        <v>0</v>
      </c>
      <c r="E331" s="7">
        <v>0</v>
      </c>
      <c r="F331" s="7">
        <v>0</v>
      </c>
      <c r="G331" s="7">
        <v>438856.4</v>
      </c>
      <c r="H331" s="7">
        <v>438856.4</v>
      </c>
    </row>
    <row r="332" spans="1:8">
      <c r="A332" s="62" t="s">
        <v>749</v>
      </c>
      <c r="B332" s="7">
        <v>198775</v>
      </c>
      <c r="C332" s="7">
        <v>-12342.24</v>
      </c>
      <c r="D332" s="7">
        <v>186432.76</v>
      </c>
      <c r="E332" s="7">
        <v>141974.53</v>
      </c>
      <c r="F332" s="7">
        <v>44458.23</v>
      </c>
      <c r="G332" s="7">
        <v>310479</v>
      </c>
      <c r="H332" s="7">
        <v>354937.23</v>
      </c>
    </row>
    <row r="333" spans="1:8">
      <c r="A333" s="62" t="s">
        <v>792</v>
      </c>
      <c r="B333" s="7">
        <v>564893</v>
      </c>
      <c r="C333" s="7">
        <v>0</v>
      </c>
      <c r="D333" s="7">
        <v>564893</v>
      </c>
      <c r="E333" s="7">
        <v>400000</v>
      </c>
      <c r="F333" s="7">
        <v>164893</v>
      </c>
      <c r="G333" s="7">
        <v>183807</v>
      </c>
      <c r="H333" s="7">
        <v>348700</v>
      </c>
    </row>
    <row r="334" spans="1:8">
      <c r="A334" s="62" t="s">
        <v>736</v>
      </c>
      <c r="B334" s="7">
        <v>0</v>
      </c>
      <c r="C334" s="7">
        <v>0</v>
      </c>
      <c r="D334" s="7">
        <v>0</v>
      </c>
      <c r="E334" s="7">
        <v>0</v>
      </c>
      <c r="F334" s="7">
        <v>0</v>
      </c>
      <c r="G334" s="7">
        <v>334631.93</v>
      </c>
      <c r="H334" s="7">
        <v>334631.93</v>
      </c>
    </row>
    <row r="335" spans="1:8">
      <c r="A335" s="62" t="s">
        <v>778</v>
      </c>
      <c r="B335" s="7">
        <v>329406.06</v>
      </c>
      <c r="C335" s="7">
        <v>0</v>
      </c>
      <c r="D335" s="7">
        <v>329406.06</v>
      </c>
      <c r="E335" s="7">
        <v>0</v>
      </c>
      <c r="F335" s="7">
        <v>329406.06</v>
      </c>
      <c r="G335" s="7">
        <v>0</v>
      </c>
      <c r="H335" s="7">
        <v>329406.06</v>
      </c>
    </row>
    <row r="336" spans="1:8">
      <c r="A336" s="62" t="s">
        <v>730</v>
      </c>
      <c r="B336" s="7">
        <v>200000</v>
      </c>
      <c r="C336" s="7">
        <v>0</v>
      </c>
      <c r="D336" s="7">
        <v>200000</v>
      </c>
      <c r="E336" s="7">
        <v>0</v>
      </c>
      <c r="F336" s="7">
        <v>200000</v>
      </c>
      <c r="G336" s="7">
        <v>0</v>
      </c>
      <c r="H336" s="7">
        <v>200000</v>
      </c>
    </row>
    <row r="337" spans="1:8">
      <c r="A337" s="62" t="s">
        <v>877</v>
      </c>
      <c r="B337" s="7">
        <v>0</v>
      </c>
      <c r="C337" s="7">
        <v>0</v>
      </c>
      <c r="D337" s="7">
        <v>0</v>
      </c>
      <c r="E337" s="7">
        <v>0</v>
      </c>
      <c r="F337" s="7">
        <v>0</v>
      </c>
      <c r="G337" s="7">
        <v>200000</v>
      </c>
      <c r="H337" s="7">
        <v>200000</v>
      </c>
    </row>
    <row r="338" spans="1:8">
      <c r="A338" s="62" t="s">
        <v>789</v>
      </c>
      <c r="B338" s="7">
        <v>11458053.75</v>
      </c>
      <c r="C338" s="7">
        <v>0</v>
      </c>
      <c r="D338" s="7">
        <v>11458053.75</v>
      </c>
      <c r="E338" s="7">
        <v>11458053.75</v>
      </c>
      <c r="F338" s="7">
        <v>0</v>
      </c>
      <c r="G338" s="7">
        <v>188831</v>
      </c>
      <c r="H338" s="7">
        <v>188831</v>
      </c>
    </row>
    <row r="339" spans="1:8">
      <c r="A339" s="62" t="s">
        <v>788</v>
      </c>
      <c r="B339" s="7">
        <v>0</v>
      </c>
      <c r="C339" s="7">
        <v>0</v>
      </c>
      <c r="D339" s="7">
        <v>0</v>
      </c>
      <c r="E339" s="7">
        <v>0</v>
      </c>
      <c r="F339" s="7">
        <v>0</v>
      </c>
      <c r="G339" s="7">
        <v>154993.64000000001</v>
      </c>
      <c r="H339" s="7">
        <v>154993.64000000001</v>
      </c>
    </row>
    <row r="340" spans="1:8">
      <c r="A340" s="62" t="s">
        <v>739</v>
      </c>
      <c r="B340" s="7">
        <v>3115.59</v>
      </c>
      <c r="C340" s="7">
        <v>-0.09</v>
      </c>
      <c r="D340" s="7">
        <v>3115.5</v>
      </c>
      <c r="E340" s="7">
        <v>3109.5</v>
      </c>
      <c r="F340" s="7">
        <v>6</v>
      </c>
      <c r="G340" s="7">
        <v>125419.11</v>
      </c>
      <c r="H340" s="7">
        <v>125425.11</v>
      </c>
    </row>
    <row r="341" spans="1:8">
      <c r="A341" s="62" t="s">
        <v>776</v>
      </c>
      <c r="B341" s="7">
        <v>87051</v>
      </c>
      <c r="C341" s="7">
        <v>0</v>
      </c>
      <c r="D341" s="7">
        <v>87051</v>
      </c>
      <c r="E341" s="7">
        <v>87051</v>
      </c>
      <c r="F341" s="7">
        <v>0</v>
      </c>
      <c r="G341" s="7">
        <v>81298</v>
      </c>
      <c r="H341" s="7">
        <v>81298</v>
      </c>
    </row>
    <row r="342" spans="1:8">
      <c r="A342" s="62" t="s">
        <v>711</v>
      </c>
      <c r="B342" s="7">
        <v>2264687.25</v>
      </c>
      <c r="C342" s="7">
        <v>0</v>
      </c>
      <c r="D342" s="7">
        <v>2264687.25</v>
      </c>
      <c r="E342" s="7">
        <v>2187111.09</v>
      </c>
      <c r="F342" s="7">
        <v>77576.160000000003</v>
      </c>
      <c r="G342" s="7">
        <v>0</v>
      </c>
      <c r="H342" s="7">
        <v>77576.160000000003</v>
      </c>
    </row>
    <row r="343" spans="1:8">
      <c r="A343" s="62" t="s">
        <v>709</v>
      </c>
      <c r="B343" s="7">
        <v>57296.04</v>
      </c>
      <c r="C343" s="7">
        <v>-32097.11</v>
      </c>
      <c r="D343" s="7">
        <v>25198.93</v>
      </c>
      <c r="E343" s="7">
        <v>25080.93</v>
      </c>
      <c r="F343" s="7">
        <v>118</v>
      </c>
      <c r="G343" s="7">
        <v>69841.84</v>
      </c>
      <c r="H343" s="7">
        <v>69959.839999999997</v>
      </c>
    </row>
    <row r="344" spans="1:8">
      <c r="A344" s="62" t="s">
        <v>878</v>
      </c>
      <c r="B344" s="7">
        <v>0</v>
      </c>
      <c r="C344" s="7">
        <v>0</v>
      </c>
      <c r="D344" s="7">
        <v>0</v>
      </c>
      <c r="E344" s="7">
        <v>0</v>
      </c>
      <c r="F344" s="7">
        <v>0</v>
      </c>
      <c r="G344" s="7">
        <v>52953.56</v>
      </c>
      <c r="H344" s="7">
        <v>52953.56</v>
      </c>
    </row>
    <row r="345" spans="1:8">
      <c r="A345" s="62" t="s">
        <v>790</v>
      </c>
      <c r="B345" s="7">
        <v>38383.730000000003</v>
      </c>
      <c r="C345" s="7">
        <v>0</v>
      </c>
      <c r="D345" s="7">
        <v>38383.730000000003</v>
      </c>
      <c r="E345" s="7">
        <v>0</v>
      </c>
      <c r="F345" s="7">
        <v>38383.730000000003</v>
      </c>
      <c r="G345" s="7">
        <v>0</v>
      </c>
      <c r="H345" s="7">
        <v>38383.730000000003</v>
      </c>
    </row>
    <row r="346" spans="1:8">
      <c r="A346" s="62" t="s">
        <v>879</v>
      </c>
      <c r="B346" s="7">
        <v>0</v>
      </c>
      <c r="C346" s="7">
        <v>0</v>
      </c>
      <c r="D346" s="7">
        <v>0</v>
      </c>
      <c r="E346" s="7">
        <v>0</v>
      </c>
      <c r="F346" s="7">
        <v>0</v>
      </c>
      <c r="G346" s="7">
        <v>29047.47</v>
      </c>
      <c r="H346" s="7">
        <v>29047.47</v>
      </c>
    </row>
    <row r="347" spans="1:8">
      <c r="A347" s="62" t="s">
        <v>695</v>
      </c>
      <c r="B347" s="7">
        <v>125128.19</v>
      </c>
      <c r="C347" s="7">
        <v>-426.52</v>
      </c>
      <c r="D347" s="7">
        <v>124701.67</v>
      </c>
      <c r="E347" s="7">
        <v>102687.65</v>
      </c>
      <c r="F347" s="7">
        <v>22014.02</v>
      </c>
      <c r="G347" s="7">
        <v>1762.76</v>
      </c>
      <c r="H347" s="7">
        <v>23776.78</v>
      </c>
    </row>
    <row r="348" spans="1:8">
      <c r="A348" s="62" t="s">
        <v>880</v>
      </c>
      <c r="B348" s="7">
        <v>0</v>
      </c>
      <c r="C348" s="7">
        <v>0</v>
      </c>
      <c r="D348" s="7">
        <v>0</v>
      </c>
      <c r="E348" s="7">
        <v>0</v>
      </c>
      <c r="F348" s="7">
        <v>0</v>
      </c>
      <c r="G348" s="7">
        <v>20400</v>
      </c>
      <c r="H348" s="7">
        <v>20400</v>
      </c>
    </row>
    <row r="349" spans="1:8">
      <c r="A349" s="62" t="s">
        <v>693</v>
      </c>
      <c r="B349" s="7">
        <v>2021.71</v>
      </c>
      <c r="C349" s="7">
        <v>-981.99</v>
      </c>
      <c r="D349" s="7">
        <v>1039.72</v>
      </c>
      <c r="E349" s="7">
        <v>0</v>
      </c>
      <c r="F349" s="7">
        <v>1039.72</v>
      </c>
      <c r="G349" s="7">
        <v>1290.82</v>
      </c>
      <c r="H349" s="7">
        <v>2330.54</v>
      </c>
    </row>
  </sheetData>
  <sortState ref="A30:H42">
    <sortCondition descending="1" ref="H30:H42"/>
  </sortState>
  <mergeCells count="1">
    <mergeCell ref="B1:G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M9"/>
  <sheetViews>
    <sheetView showGridLines="0" workbookViewId="0">
      <selection activeCell="K3" sqref="K3"/>
    </sheetView>
  </sheetViews>
  <sheetFormatPr defaultRowHeight="15"/>
  <cols>
    <col min="2" max="3" width="13.28515625" bestFit="1" customWidth="1"/>
    <col min="4" max="4" width="15" customWidth="1"/>
    <col min="5" max="5" width="12.28515625" bestFit="1" customWidth="1"/>
    <col min="6" max="6" width="14.28515625" bestFit="1" customWidth="1"/>
    <col min="7" max="10" width="13.28515625" bestFit="1" customWidth="1"/>
    <col min="11" max="11" width="14.28515625" bestFit="1" customWidth="1"/>
    <col min="12" max="12" width="13.28515625" bestFit="1" customWidth="1"/>
    <col min="13" max="13" width="14.28515625" bestFit="1" customWidth="1"/>
    <col min="14" max="14" width="12" bestFit="1" customWidth="1"/>
  </cols>
  <sheetData>
    <row r="1" spans="1:13" ht="45">
      <c r="B1" s="88" t="s">
        <v>799</v>
      </c>
      <c r="C1" s="88" t="s">
        <v>800</v>
      </c>
      <c r="D1" s="88" t="s">
        <v>801</v>
      </c>
      <c r="E1" s="88" t="s">
        <v>802</v>
      </c>
      <c r="F1" s="88" t="s">
        <v>61</v>
      </c>
      <c r="G1" s="88" t="s">
        <v>809</v>
      </c>
      <c r="H1" s="88" t="s">
        <v>806</v>
      </c>
      <c r="I1" s="88" t="s">
        <v>805</v>
      </c>
      <c r="J1" s="88" t="s">
        <v>807</v>
      </c>
      <c r="K1" s="88" t="s">
        <v>803</v>
      </c>
      <c r="L1" s="88" t="s">
        <v>804</v>
      </c>
      <c r="M1" s="88" t="s">
        <v>808</v>
      </c>
    </row>
    <row r="2" spans="1:13">
      <c r="B2" s="86" t="s">
        <v>810</v>
      </c>
      <c r="C2" s="86" t="s">
        <v>811</v>
      </c>
      <c r="D2" s="87" t="s">
        <v>812</v>
      </c>
      <c r="E2" s="86" t="s">
        <v>813</v>
      </c>
      <c r="F2" s="86" t="s">
        <v>817</v>
      </c>
      <c r="G2" s="86" t="s">
        <v>814</v>
      </c>
      <c r="H2" s="86" t="s">
        <v>815</v>
      </c>
      <c r="I2" s="86" t="s">
        <v>816</v>
      </c>
      <c r="J2" s="86" t="s">
        <v>818</v>
      </c>
      <c r="K2" s="86" t="s">
        <v>819</v>
      </c>
      <c r="L2" s="86" t="s">
        <v>820</v>
      </c>
      <c r="M2" s="86" t="s">
        <v>821</v>
      </c>
    </row>
    <row r="3" spans="1:13">
      <c r="A3" s="74">
        <v>2012</v>
      </c>
      <c r="B3" s="89">
        <v>1442969827</v>
      </c>
      <c r="C3" s="89">
        <v>0</v>
      </c>
      <c r="D3" s="89">
        <v>4963201244</v>
      </c>
      <c r="E3" s="89">
        <v>0</v>
      </c>
      <c r="F3" s="89">
        <v>4963201244</v>
      </c>
      <c r="G3" s="89">
        <v>1442969827</v>
      </c>
      <c r="H3" s="89">
        <v>0</v>
      </c>
      <c r="I3" s="89">
        <v>0</v>
      </c>
      <c r="J3" s="89">
        <v>0</v>
      </c>
      <c r="K3" s="89">
        <v>4963201244</v>
      </c>
      <c r="L3" s="89">
        <v>1442969827</v>
      </c>
      <c r="M3" s="89">
        <v>6406171071</v>
      </c>
    </row>
    <row r="4" spans="1:13">
      <c r="A4" s="74">
        <v>2013</v>
      </c>
      <c r="B4" s="89">
        <v>6282682949</v>
      </c>
      <c r="C4" s="89">
        <v>3996857623.0900002</v>
      </c>
      <c r="D4" s="89">
        <v>4067112419</v>
      </c>
      <c r="E4" s="89">
        <v>0</v>
      </c>
      <c r="F4" s="89">
        <v>4067112419</v>
      </c>
      <c r="G4" s="89">
        <v>6282682949</v>
      </c>
      <c r="H4" s="89">
        <v>0</v>
      </c>
      <c r="I4" s="89">
        <v>0</v>
      </c>
      <c r="J4" s="89">
        <v>0</v>
      </c>
      <c r="K4" s="89">
        <v>4067112419</v>
      </c>
      <c r="L4" s="89">
        <v>6282682949</v>
      </c>
      <c r="M4" s="89">
        <v>10349795368</v>
      </c>
    </row>
    <row r="5" spans="1:13">
      <c r="A5" s="74">
        <v>2014</v>
      </c>
      <c r="B5" s="89">
        <v>4614690452</v>
      </c>
      <c r="C5" s="89">
        <v>2752606018</v>
      </c>
      <c r="D5" s="89">
        <v>9198660934</v>
      </c>
      <c r="E5" s="89">
        <v>-513180000</v>
      </c>
      <c r="F5" s="89">
        <v>8685480934</v>
      </c>
      <c r="G5" s="89">
        <v>4029085133</v>
      </c>
      <c r="H5" s="89">
        <v>0</v>
      </c>
      <c r="I5" s="89">
        <v>0</v>
      </c>
      <c r="J5" s="89">
        <v>0</v>
      </c>
      <c r="K5" s="89">
        <v>8685480934</v>
      </c>
      <c r="L5" s="89">
        <v>4029085133</v>
      </c>
      <c r="M5" s="89">
        <v>12714566067</v>
      </c>
    </row>
    <row r="6" spans="1:13">
      <c r="A6" s="74">
        <v>2015</v>
      </c>
      <c r="B6" s="7">
        <v>6011825048</v>
      </c>
      <c r="C6" s="7">
        <v>6011825048</v>
      </c>
      <c r="D6" s="7">
        <v>13150662606.48</v>
      </c>
      <c r="E6" s="7">
        <v>0</v>
      </c>
      <c r="F6" s="7">
        <v>13150662606.48</v>
      </c>
      <c r="G6" s="7">
        <v>5338277046.6499996</v>
      </c>
      <c r="H6" s="7">
        <v>3436844068.98</v>
      </c>
      <c r="I6" s="7">
        <v>1343304875.6500001</v>
      </c>
      <c r="J6" s="7">
        <v>4780148944.6300001</v>
      </c>
      <c r="K6" s="7">
        <v>9713818537.5</v>
      </c>
      <c r="L6" s="7">
        <v>3994972171</v>
      </c>
      <c r="M6" s="7">
        <v>13708790708.5</v>
      </c>
    </row>
    <row r="7" spans="1:13">
      <c r="A7" s="74">
        <v>2016</v>
      </c>
      <c r="B7" s="7">
        <v>2717034119</v>
      </c>
      <c r="C7" s="7">
        <v>2051234119</v>
      </c>
      <c r="D7" s="7">
        <v>13708790708.5</v>
      </c>
      <c r="E7" s="7">
        <v>-181534000</v>
      </c>
      <c r="F7" s="7">
        <v>13527256708.5</v>
      </c>
      <c r="G7" s="7">
        <v>2717034117.8199997</v>
      </c>
      <c r="H7" s="7">
        <v>353793732.99000001</v>
      </c>
      <c r="I7" s="7">
        <v>767434117.82000005</v>
      </c>
      <c r="J7" s="7">
        <v>1121227850.8099999</v>
      </c>
      <c r="K7" s="7">
        <v>13173462975.51</v>
      </c>
      <c r="L7" s="7">
        <v>1949600000</v>
      </c>
      <c r="M7" s="7">
        <v>15123062975.51</v>
      </c>
    </row>
    <row r="8" spans="1:13">
      <c r="A8" s="74">
        <v>2017</v>
      </c>
      <c r="B8" s="7">
        <v>4123138732</v>
      </c>
      <c r="C8" s="7">
        <v>3255138732</v>
      </c>
      <c r="D8" s="7">
        <v>15123062975.51</v>
      </c>
      <c r="E8" s="7">
        <v>0</v>
      </c>
      <c r="F8" s="7">
        <v>15123062975.51</v>
      </c>
      <c r="G8" s="7">
        <v>4123138730.0500002</v>
      </c>
      <c r="H8" s="7">
        <v>1880000000</v>
      </c>
      <c r="I8" s="7">
        <v>435138730.05000001</v>
      </c>
      <c r="J8" s="7">
        <v>2315138730.0500002</v>
      </c>
      <c r="K8" s="7">
        <v>13243062975.51</v>
      </c>
      <c r="L8" s="7">
        <v>3688000000</v>
      </c>
      <c r="M8" s="7">
        <v>16931062975.51</v>
      </c>
    </row>
    <row r="9" spans="1:13">
      <c r="A9" s="85">
        <v>2018</v>
      </c>
      <c r="B9" s="7">
        <v>4781734976</v>
      </c>
      <c r="C9" s="7">
        <v>2628734976</v>
      </c>
      <c r="D9" s="7">
        <v>16931062975.51</v>
      </c>
      <c r="E9" s="7">
        <v>-356642806.49000001</v>
      </c>
      <c r="F9" s="7">
        <v>16574420169.02</v>
      </c>
      <c r="G9" s="7">
        <v>4781734976</v>
      </c>
      <c r="H9" s="7">
        <v>700000000</v>
      </c>
      <c r="I9" s="7">
        <v>228820339.84</v>
      </c>
      <c r="J9" s="7">
        <v>928820339.84000003</v>
      </c>
      <c r="K9" s="7">
        <v>15874420169.02</v>
      </c>
      <c r="L9" s="7">
        <v>4552914636.1599998</v>
      </c>
      <c r="M9" s="7">
        <v>20427334805.18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H484"/>
  <sheetViews>
    <sheetView workbookViewId="0">
      <selection activeCell="D1" sqref="D1"/>
    </sheetView>
  </sheetViews>
  <sheetFormatPr defaultRowHeight="15"/>
  <cols>
    <col min="1" max="1" width="99.140625" customWidth="1"/>
    <col min="2" max="4" width="15.28515625" bestFit="1" customWidth="1"/>
    <col min="5" max="5" width="14.28515625" bestFit="1" customWidth="1"/>
    <col min="7" max="7" width="16.7109375" bestFit="1" customWidth="1"/>
    <col min="8" max="8" width="15.7109375" bestFit="1" customWidth="1"/>
  </cols>
  <sheetData>
    <row r="1" spans="1:8">
      <c r="A1" s="15" t="s">
        <v>911</v>
      </c>
      <c r="B1" s="109" t="s">
        <v>0</v>
      </c>
      <c r="C1" s="109" t="s">
        <v>68</v>
      </c>
      <c r="D1" s="109" t="s">
        <v>69</v>
      </c>
      <c r="E1" s="109" t="s">
        <v>61</v>
      </c>
      <c r="G1" s="20" t="s">
        <v>910</v>
      </c>
    </row>
    <row r="2" spans="1:8">
      <c r="A2" s="61" t="s">
        <v>912</v>
      </c>
      <c r="B2" s="108">
        <v>264421794869.85001</v>
      </c>
      <c r="C2" s="108">
        <v>264040942288.39011</v>
      </c>
      <c r="D2" s="108">
        <v>229984370870.37015</v>
      </c>
      <c r="E2" s="108">
        <v>34056571418.020012</v>
      </c>
      <c r="G2" s="107"/>
    </row>
    <row r="3" spans="1:8">
      <c r="A3" s="72" t="s">
        <v>93</v>
      </c>
      <c r="B3" s="7">
        <v>66362862271</v>
      </c>
      <c r="C3" s="7">
        <v>66362862270.690002</v>
      </c>
      <c r="D3" s="7">
        <v>58491963809.040001</v>
      </c>
      <c r="E3" s="7">
        <v>7870898461.6499996</v>
      </c>
      <c r="G3" s="105">
        <v>66165074000</v>
      </c>
      <c r="H3" s="67">
        <f>G3-B3</f>
        <v>-197788271</v>
      </c>
    </row>
    <row r="4" spans="1:8" ht="30">
      <c r="A4" s="68" t="s">
        <v>95</v>
      </c>
      <c r="B4" s="7">
        <v>20892420000</v>
      </c>
      <c r="C4" s="7">
        <v>20892420000</v>
      </c>
      <c r="D4" s="7">
        <v>20892420000</v>
      </c>
      <c r="E4" s="7">
        <v>0</v>
      </c>
      <c r="G4" s="105">
        <v>21332180000</v>
      </c>
      <c r="H4" s="67">
        <f t="shared" ref="H4:H35" si="0">G4-B4</f>
        <v>439760000</v>
      </c>
    </row>
    <row r="5" spans="1:8" ht="30">
      <c r="A5" s="68" t="s">
        <v>96</v>
      </c>
      <c r="B5" s="7">
        <v>18774297000</v>
      </c>
      <c r="C5" s="7">
        <v>18774297000</v>
      </c>
      <c r="D5" s="7">
        <v>18168669863.66</v>
      </c>
      <c r="E5" s="7">
        <v>605627136.34000003</v>
      </c>
      <c r="G5" s="105">
        <v>19000000000</v>
      </c>
      <c r="H5" s="67">
        <f t="shared" si="0"/>
        <v>225703000</v>
      </c>
    </row>
    <row r="6" spans="1:8">
      <c r="A6" s="68" t="s">
        <v>94</v>
      </c>
      <c r="B6" s="7">
        <v>17807073682</v>
      </c>
      <c r="C6" s="7">
        <v>17807073681.52</v>
      </c>
      <c r="D6" s="7">
        <v>13839872174.98</v>
      </c>
      <c r="E6" s="7">
        <v>3967201506.54</v>
      </c>
      <c r="G6" s="105">
        <v>14593608122</v>
      </c>
      <c r="H6" s="67">
        <f t="shared" si="0"/>
        <v>-3213465560</v>
      </c>
    </row>
    <row r="7" spans="1:8" ht="30">
      <c r="A7" s="68" t="s">
        <v>97</v>
      </c>
      <c r="B7" s="7">
        <v>9083371270</v>
      </c>
      <c r="C7" s="7">
        <v>9083102013.3199997</v>
      </c>
      <c r="D7" s="7">
        <v>8086872013.3199997</v>
      </c>
      <c r="E7" s="7">
        <v>996230000</v>
      </c>
      <c r="G7" s="105">
        <v>5115824130</v>
      </c>
      <c r="H7" s="67">
        <f t="shared" si="0"/>
        <v>-3967547140</v>
      </c>
    </row>
    <row r="8" spans="1:8" ht="30">
      <c r="A8" s="68" t="s">
        <v>99</v>
      </c>
      <c r="B8" s="7">
        <v>8205000000</v>
      </c>
      <c r="C8" s="7">
        <v>8204823247.9099998</v>
      </c>
      <c r="D8" s="7">
        <v>8204823247.9099998</v>
      </c>
      <c r="E8" s="7">
        <v>0</v>
      </c>
      <c r="G8" s="105">
        <v>8850000000</v>
      </c>
      <c r="H8" s="67">
        <f t="shared" si="0"/>
        <v>645000000</v>
      </c>
    </row>
    <row r="9" spans="1:8">
      <c r="A9" s="72" t="s">
        <v>98</v>
      </c>
      <c r="B9" s="7">
        <v>7784074143</v>
      </c>
      <c r="C9" s="7">
        <v>7784074142.0200005</v>
      </c>
      <c r="D9" s="7">
        <v>7675347746.9700003</v>
      </c>
      <c r="E9" s="7">
        <v>108726395.05</v>
      </c>
      <c r="G9" s="105">
        <v>6458761477</v>
      </c>
      <c r="H9" s="67">
        <f t="shared" si="0"/>
        <v>-1325312666</v>
      </c>
    </row>
    <row r="10" spans="1:8" ht="45">
      <c r="A10" s="68" t="s">
        <v>100</v>
      </c>
      <c r="B10" s="7">
        <v>7340679127</v>
      </c>
      <c r="C10" s="7">
        <v>7340679127</v>
      </c>
      <c r="D10" s="7">
        <v>6954140389.5100002</v>
      </c>
      <c r="E10" s="7">
        <v>386538737.49000001</v>
      </c>
      <c r="G10" s="105">
        <v>7450770950</v>
      </c>
      <c r="H10" s="67">
        <f t="shared" si="0"/>
        <v>110091823</v>
      </c>
    </row>
    <row r="11" spans="1:8">
      <c r="A11" s="68" t="s">
        <v>101</v>
      </c>
      <c r="B11" s="7">
        <v>7170824466</v>
      </c>
      <c r="C11" s="7">
        <v>7170824466</v>
      </c>
      <c r="D11" s="7">
        <v>5714938752.5500002</v>
      </c>
      <c r="E11" s="7">
        <v>1455885713.45</v>
      </c>
      <c r="G11" s="105">
        <v>7377824466</v>
      </c>
      <c r="H11" s="67">
        <f t="shared" si="0"/>
        <v>207000000</v>
      </c>
    </row>
    <row r="12" spans="1:8">
      <c r="A12" s="68" t="s">
        <v>102</v>
      </c>
      <c r="B12" s="7">
        <v>6757254672</v>
      </c>
      <c r="C12" s="7">
        <v>6757254672</v>
      </c>
      <c r="D12" s="7">
        <v>5000571022.1199999</v>
      </c>
      <c r="E12" s="7">
        <v>1756683649.8800001</v>
      </c>
      <c r="G12" s="105">
        <v>6475000000</v>
      </c>
      <c r="H12" s="67">
        <f t="shared" si="0"/>
        <v>-282254672</v>
      </c>
    </row>
    <row r="13" spans="1:8" ht="30">
      <c r="A13" s="68" t="s">
        <v>103</v>
      </c>
      <c r="B13" s="7">
        <v>6380000000</v>
      </c>
      <c r="C13" s="7">
        <v>6378795424.2999992</v>
      </c>
      <c r="D13" s="7">
        <v>6378795424.2999992</v>
      </c>
      <c r="E13" s="7">
        <v>0</v>
      </c>
      <c r="G13" s="105">
        <v>6630000000</v>
      </c>
      <c r="H13" s="67">
        <f t="shared" si="0"/>
        <v>250000000</v>
      </c>
    </row>
    <row r="14" spans="1:8" ht="30">
      <c r="A14" s="68" t="s">
        <v>104</v>
      </c>
      <c r="B14" s="7">
        <v>5977400000</v>
      </c>
      <c r="C14" s="7">
        <v>5977400000</v>
      </c>
      <c r="D14" s="7">
        <v>5975547986</v>
      </c>
      <c r="E14" s="7">
        <v>1852014</v>
      </c>
      <c r="G14" s="105">
        <v>6123400000</v>
      </c>
      <c r="H14" s="67">
        <f t="shared" si="0"/>
        <v>146000000</v>
      </c>
    </row>
    <row r="15" spans="1:8" ht="30">
      <c r="A15" s="68" t="s">
        <v>105</v>
      </c>
      <c r="B15" s="7">
        <v>5332160000</v>
      </c>
      <c r="C15" s="7">
        <v>5332160000</v>
      </c>
      <c r="D15" s="7">
        <v>5332160000</v>
      </c>
      <c r="E15" s="7">
        <v>0</v>
      </c>
      <c r="G15" s="105">
        <v>5444140000</v>
      </c>
      <c r="H15" s="67">
        <f t="shared" si="0"/>
        <v>111980000</v>
      </c>
    </row>
    <row r="16" spans="1:8" ht="30">
      <c r="A16" s="72" t="s">
        <v>106</v>
      </c>
      <c r="B16" s="7">
        <v>4933054000</v>
      </c>
      <c r="C16" s="7">
        <v>4933054000</v>
      </c>
      <c r="D16" s="7">
        <v>4931320861.5</v>
      </c>
      <c r="E16" s="7">
        <v>1733138.5</v>
      </c>
      <c r="G16" s="105">
        <v>4876554000</v>
      </c>
      <c r="H16" s="67">
        <f t="shared" si="0"/>
        <v>-56500000</v>
      </c>
    </row>
    <row r="17" spans="1:8">
      <c r="A17" s="68" t="s">
        <v>107</v>
      </c>
      <c r="B17" s="7">
        <v>4622943614</v>
      </c>
      <c r="C17" s="7">
        <v>4622943614</v>
      </c>
      <c r="D17" s="7">
        <v>4622676491</v>
      </c>
      <c r="E17" s="7">
        <v>267123</v>
      </c>
      <c r="G17" s="105">
        <v>5022943614</v>
      </c>
      <c r="H17" s="67">
        <f t="shared" si="0"/>
        <v>400000000</v>
      </c>
    </row>
    <row r="18" spans="1:8" ht="30">
      <c r="A18" s="72" t="s">
        <v>108</v>
      </c>
      <c r="B18" s="7">
        <v>4100000000</v>
      </c>
      <c r="C18" s="7">
        <v>4100000000</v>
      </c>
      <c r="D18" s="7">
        <v>3800000000</v>
      </c>
      <c r="E18" s="7">
        <v>300000000</v>
      </c>
      <c r="G18" s="105">
        <v>4100000000</v>
      </c>
      <c r="H18" s="67">
        <f t="shared" si="0"/>
        <v>0</v>
      </c>
    </row>
    <row r="19" spans="1:8" ht="30">
      <c r="A19" s="68" t="s">
        <v>109</v>
      </c>
      <c r="B19" s="7">
        <v>3810000000</v>
      </c>
      <c r="C19" s="7">
        <v>3809249993.9200001</v>
      </c>
      <c r="D19" s="7">
        <v>3809249993.9200001</v>
      </c>
      <c r="E19" s="7">
        <v>0</v>
      </c>
      <c r="G19" s="105">
        <v>4020000000</v>
      </c>
      <c r="H19" s="67">
        <f t="shared" si="0"/>
        <v>210000000</v>
      </c>
    </row>
    <row r="20" spans="1:8">
      <c r="A20" s="68" t="s">
        <v>114</v>
      </c>
      <c r="B20" s="7">
        <v>3256247405</v>
      </c>
      <c r="C20" s="7">
        <v>3256247405</v>
      </c>
      <c r="D20" s="7">
        <v>521532914</v>
      </c>
      <c r="E20" s="7">
        <v>2734714491</v>
      </c>
      <c r="G20" s="105">
        <v>3400122405</v>
      </c>
      <c r="H20" s="67">
        <f t="shared" si="0"/>
        <v>143875000</v>
      </c>
    </row>
    <row r="21" spans="1:8">
      <c r="A21" s="68" t="s">
        <v>110</v>
      </c>
      <c r="B21" s="7">
        <v>3182745536</v>
      </c>
      <c r="C21" s="7">
        <v>3182745536</v>
      </c>
      <c r="D21" s="7">
        <v>3182745536</v>
      </c>
      <c r="E21" s="7">
        <v>0</v>
      </c>
      <c r="G21" s="105">
        <v>2996308653</v>
      </c>
      <c r="H21" s="67">
        <f t="shared" si="0"/>
        <v>-186436883</v>
      </c>
    </row>
    <row r="22" spans="1:8" ht="30">
      <c r="A22" s="68" t="s">
        <v>113</v>
      </c>
      <c r="B22" s="7">
        <v>2589430000</v>
      </c>
      <c r="C22" s="7">
        <v>2589430000</v>
      </c>
      <c r="D22" s="7">
        <v>2589430000</v>
      </c>
      <c r="E22" s="7">
        <v>0</v>
      </c>
      <c r="G22" s="105">
        <v>2550730000</v>
      </c>
      <c r="H22" s="67">
        <f t="shared" si="0"/>
        <v>-38700000</v>
      </c>
    </row>
    <row r="23" spans="1:8">
      <c r="A23" s="68" t="s">
        <v>116</v>
      </c>
      <c r="B23" s="7">
        <v>2451397200</v>
      </c>
      <c r="C23" s="7">
        <v>2451397200</v>
      </c>
      <c r="D23" s="7">
        <v>2273833415.5</v>
      </c>
      <c r="E23" s="7">
        <v>177563784.5</v>
      </c>
      <c r="G23" s="105">
        <v>2474476873</v>
      </c>
      <c r="H23" s="67">
        <f t="shared" si="0"/>
        <v>23079673</v>
      </c>
    </row>
    <row r="24" spans="1:8" ht="30">
      <c r="A24" s="68" t="s">
        <v>115</v>
      </c>
      <c r="B24" s="7">
        <v>2440150000</v>
      </c>
      <c r="C24" s="7">
        <v>2440150000</v>
      </c>
      <c r="D24" s="7">
        <v>2440150000</v>
      </c>
      <c r="E24" s="7">
        <v>0</v>
      </c>
      <c r="G24" s="105">
        <v>2491390000</v>
      </c>
      <c r="H24" s="67">
        <f t="shared" si="0"/>
        <v>51240000</v>
      </c>
    </row>
    <row r="25" spans="1:8" ht="30">
      <c r="A25" s="68" t="s">
        <v>117</v>
      </c>
      <c r="B25" s="7">
        <v>2111750011</v>
      </c>
      <c r="C25" s="7">
        <v>2111750011</v>
      </c>
      <c r="D25" s="7">
        <v>800000000</v>
      </c>
      <c r="E25" s="7">
        <v>1311750011</v>
      </c>
      <c r="G25" s="105">
        <v>2111750011</v>
      </c>
      <c r="H25" s="67">
        <f t="shared" si="0"/>
        <v>0</v>
      </c>
    </row>
    <row r="26" spans="1:8">
      <c r="A26" s="68" t="s">
        <v>112</v>
      </c>
      <c r="B26" s="7">
        <v>1726938978</v>
      </c>
      <c r="C26" s="7">
        <v>1726938978</v>
      </c>
      <c r="D26" s="7">
        <v>1315018632.27</v>
      </c>
      <c r="E26" s="7">
        <v>411920345.73000002</v>
      </c>
      <c r="G26" s="105">
        <v>1921999634</v>
      </c>
      <c r="H26" s="67">
        <f t="shared" si="0"/>
        <v>195060656</v>
      </c>
    </row>
    <row r="27" spans="1:8" ht="30">
      <c r="A27" s="68" t="s">
        <v>111</v>
      </c>
      <c r="B27" s="7">
        <v>1576712000</v>
      </c>
      <c r="C27" s="7">
        <v>1576712000</v>
      </c>
      <c r="D27" s="7">
        <v>281400000</v>
      </c>
      <c r="E27" s="7">
        <v>1295312000</v>
      </c>
      <c r="G27" s="105">
        <v>1560264000</v>
      </c>
      <c r="H27" s="67">
        <f t="shared" si="0"/>
        <v>-16448000</v>
      </c>
    </row>
    <row r="28" spans="1:8">
      <c r="A28" s="68" t="s">
        <v>119</v>
      </c>
      <c r="B28" s="7">
        <v>1511825858</v>
      </c>
      <c r="C28" s="7">
        <v>1511825858</v>
      </c>
      <c r="D28" s="7">
        <v>758522711</v>
      </c>
      <c r="E28" s="7">
        <v>753303147</v>
      </c>
      <c r="G28" s="105">
        <v>1774491858</v>
      </c>
      <c r="H28" s="67">
        <f t="shared" si="0"/>
        <v>262666000</v>
      </c>
    </row>
    <row r="29" spans="1:8" ht="30">
      <c r="A29" s="68" t="s">
        <v>536</v>
      </c>
      <c r="B29" s="7">
        <v>1348792129</v>
      </c>
      <c r="C29" s="7">
        <v>1348792129</v>
      </c>
      <c r="D29" s="7">
        <v>548792129</v>
      </c>
      <c r="E29" s="7">
        <v>800000000</v>
      </c>
      <c r="G29" s="67">
        <v>940718926</v>
      </c>
      <c r="H29" s="67">
        <f t="shared" si="0"/>
        <v>-408073203</v>
      </c>
    </row>
    <row r="30" spans="1:8" ht="30">
      <c r="A30" s="68" t="s">
        <v>120</v>
      </c>
      <c r="B30" s="7">
        <v>1327000000</v>
      </c>
      <c r="C30" s="7">
        <v>1327000000</v>
      </c>
      <c r="D30" s="7">
        <v>1327000000</v>
      </c>
      <c r="E30" s="7">
        <v>0</v>
      </c>
      <c r="G30" s="105">
        <v>1327000000</v>
      </c>
      <c r="H30" s="67">
        <f t="shared" si="0"/>
        <v>0</v>
      </c>
    </row>
    <row r="31" spans="1:8" ht="30">
      <c r="A31" s="68" t="s">
        <v>160</v>
      </c>
      <c r="B31" s="7">
        <v>1255209220</v>
      </c>
      <c r="C31" s="7">
        <v>1255209220</v>
      </c>
      <c r="D31" s="7">
        <v>637209220</v>
      </c>
      <c r="E31" s="7">
        <v>618000000</v>
      </c>
      <c r="G31" s="105">
        <v>3440118878</v>
      </c>
      <c r="H31" s="67">
        <f t="shared" si="0"/>
        <v>2184909658</v>
      </c>
    </row>
    <row r="32" spans="1:8">
      <c r="A32" s="68" t="s">
        <v>122</v>
      </c>
      <c r="B32" s="7">
        <v>1247502561</v>
      </c>
      <c r="C32" s="7">
        <v>1247502561</v>
      </c>
      <c r="D32" s="7">
        <v>450000000</v>
      </c>
      <c r="E32" s="7">
        <v>797502561</v>
      </c>
      <c r="G32" s="105">
        <v>1247502561</v>
      </c>
      <c r="H32" s="67">
        <f t="shared" si="0"/>
        <v>0</v>
      </c>
    </row>
    <row r="33" spans="1:8">
      <c r="A33" s="68" t="s">
        <v>123</v>
      </c>
      <c r="B33" s="7">
        <v>1197000000</v>
      </c>
      <c r="C33" s="7">
        <v>1197000000</v>
      </c>
      <c r="D33" s="7">
        <v>1051001840</v>
      </c>
      <c r="E33" s="7">
        <v>145998160</v>
      </c>
      <c r="G33" s="67">
        <v>825000000</v>
      </c>
      <c r="H33" s="67">
        <f t="shared" si="0"/>
        <v>-372000000</v>
      </c>
    </row>
    <row r="34" spans="1:8">
      <c r="A34" s="68" t="s">
        <v>121</v>
      </c>
      <c r="B34" s="7">
        <v>1115091190</v>
      </c>
      <c r="C34" s="7">
        <v>1115091190</v>
      </c>
      <c r="D34" s="7">
        <v>700000000</v>
      </c>
      <c r="E34" s="7">
        <v>415091190</v>
      </c>
      <c r="G34" s="105">
        <v>1123391190</v>
      </c>
      <c r="H34" s="67">
        <f t="shared" si="0"/>
        <v>8300000</v>
      </c>
    </row>
    <row r="35" spans="1:8">
      <c r="A35" s="70" t="s">
        <v>124</v>
      </c>
      <c r="B35" s="17">
        <v>1000000000</v>
      </c>
      <c r="C35" s="17">
        <v>1000000000</v>
      </c>
      <c r="D35" s="17">
        <v>1000000000</v>
      </c>
      <c r="E35" s="17">
        <v>0</v>
      </c>
      <c r="G35" s="106">
        <v>1000000000</v>
      </c>
      <c r="H35" s="67">
        <f t="shared" si="0"/>
        <v>0</v>
      </c>
    </row>
    <row r="36" spans="1:8">
      <c r="A36" s="62" t="s">
        <v>126</v>
      </c>
      <c r="B36" s="7">
        <v>956736399</v>
      </c>
      <c r="C36" s="7">
        <v>956747953.85000002</v>
      </c>
      <c r="D36" s="7">
        <v>956747953.85000002</v>
      </c>
      <c r="E36" s="7">
        <v>0</v>
      </c>
      <c r="G36" s="105"/>
    </row>
    <row r="37" spans="1:8">
      <c r="A37" s="62" t="s">
        <v>125</v>
      </c>
      <c r="B37" s="7">
        <v>943160000</v>
      </c>
      <c r="C37" s="7">
        <v>943160000</v>
      </c>
      <c r="D37" s="7">
        <v>943160000</v>
      </c>
      <c r="E37" s="7">
        <v>0</v>
      </c>
    </row>
    <row r="38" spans="1:8">
      <c r="A38" s="62" t="s">
        <v>127</v>
      </c>
      <c r="B38" s="7">
        <v>900000000</v>
      </c>
      <c r="C38" s="7">
        <v>900000000</v>
      </c>
      <c r="D38" s="7">
        <v>900000000</v>
      </c>
      <c r="E38" s="7">
        <v>0</v>
      </c>
    </row>
    <row r="39" spans="1:8">
      <c r="A39" s="62" t="s">
        <v>128</v>
      </c>
      <c r="B39" s="7">
        <v>828000000</v>
      </c>
      <c r="C39" s="7">
        <v>828000000</v>
      </c>
      <c r="D39" s="7">
        <v>604775010.88</v>
      </c>
      <c r="E39" s="7">
        <v>223224989.12</v>
      </c>
    </row>
    <row r="40" spans="1:8">
      <c r="A40" s="62" t="s">
        <v>129</v>
      </c>
      <c r="B40" s="7">
        <v>827000000</v>
      </c>
      <c r="C40" s="7">
        <v>827000000</v>
      </c>
      <c r="D40" s="7">
        <v>750000000</v>
      </c>
      <c r="E40" s="7">
        <v>77000000</v>
      </c>
    </row>
    <row r="41" spans="1:8">
      <c r="A41" s="62" t="s">
        <v>131</v>
      </c>
      <c r="B41" s="7">
        <v>760912170</v>
      </c>
      <c r="C41" s="7">
        <v>760912170</v>
      </c>
      <c r="D41" s="7">
        <v>693576353.88999999</v>
      </c>
      <c r="E41" s="7">
        <v>67335816.109999999</v>
      </c>
    </row>
    <row r="42" spans="1:8">
      <c r="A42" s="62" t="s">
        <v>130</v>
      </c>
      <c r="B42" s="7">
        <v>758000000</v>
      </c>
      <c r="C42" s="7">
        <v>758000000</v>
      </c>
      <c r="D42" s="7">
        <v>361000000</v>
      </c>
      <c r="E42" s="7">
        <v>397000000</v>
      </c>
    </row>
    <row r="43" spans="1:8">
      <c r="A43" s="62" t="s">
        <v>154</v>
      </c>
      <c r="B43" s="7">
        <v>630000000</v>
      </c>
      <c r="C43" s="7">
        <v>630000000</v>
      </c>
      <c r="D43" s="7">
        <v>34370908.280000001</v>
      </c>
      <c r="E43" s="7">
        <v>595629091.72000003</v>
      </c>
    </row>
    <row r="44" spans="1:8">
      <c r="A44" s="62" t="s">
        <v>132</v>
      </c>
      <c r="B44" s="7">
        <v>624956626</v>
      </c>
      <c r="C44" s="7">
        <v>624956626</v>
      </c>
      <c r="D44" s="7">
        <v>504987274.99000001</v>
      </c>
      <c r="E44" s="7">
        <v>119969351.01000001</v>
      </c>
    </row>
    <row r="45" spans="1:8">
      <c r="A45" s="62" t="s">
        <v>133</v>
      </c>
      <c r="B45" s="7">
        <v>619600000</v>
      </c>
      <c r="C45" s="7">
        <v>619600000</v>
      </c>
      <c r="D45" s="7">
        <v>345038510.63</v>
      </c>
      <c r="E45" s="7">
        <v>274561489.37</v>
      </c>
    </row>
    <row r="46" spans="1:8">
      <c r="A46" s="62" t="s">
        <v>134</v>
      </c>
      <c r="B46" s="7">
        <v>610535479</v>
      </c>
      <c r="C46" s="7">
        <v>610535477.49000001</v>
      </c>
      <c r="D46" s="7">
        <v>155585987.50999999</v>
      </c>
      <c r="E46" s="7">
        <v>454949489.98000002</v>
      </c>
    </row>
    <row r="47" spans="1:8">
      <c r="A47" s="62" t="s">
        <v>137</v>
      </c>
      <c r="B47" s="7">
        <v>588852436</v>
      </c>
      <c r="C47" s="7">
        <v>570644425.78999996</v>
      </c>
      <c r="D47" s="7">
        <v>532834425.79000002</v>
      </c>
      <c r="E47" s="7">
        <v>37810000</v>
      </c>
    </row>
    <row r="48" spans="1:8">
      <c r="A48" s="62" t="s">
        <v>135</v>
      </c>
      <c r="B48" s="7">
        <v>536383381</v>
      </c>
      <c r="C48" s="7">
        <v>536383381</v>
      </c>
      <c r="D48" s="7">
        <v>536383381</v>
      </c>
      <c r="E48" s="7">
        <v>0</v>
      </c>
    </row>
    <row r="49" spans="1:5">
      <c r="A49" s="62" t="s">
        <v>136</v>
      </c>
      <c r="B49" s="7">
        <v>532593838</v>
      </c>
      <c r="C49" s="7">
        <v>532593837.97000003</v>
      </c>
      <c r="D49" s="7">
        <v>532593837.97000003</v>
      </c>
      <c r="E49" s="7">
        <v>0</v>
      </c>
    </row>
    <row r="50" spans="1:5">
      <c r="A50" s="62" t="s">
        <v>139</v>
      </c>
      <c r="B50" s="7">
        <v>505360500</v>
      </c>
      <c r="C50" s="7">
        <v>505360500</v>
      </c>
      <c r="D50" s="7">
        <v>505360500</v>
      </c>
      <c r="E50" s="7">
        <v>0</v>
      </c>
    </row>
    <row r="51" spans="1:5">
      <c r="A51" s="62" t="s">
        <v>138</v>
      </c>
      <c r="B51" s="7">
        <v>505000000</v>
      </c>
      <c r="C51" s="7">
        <v>505000000</v>
      </c>
      <c r="D51" s="7">
        <v>265221988.27000001</v>
      </c>
      <c r="E51" s="7">
        <v>239778011.72999999</v>
      </c>
    </row>
    <row r="52" spans="1:5">
      <c r="A52" s="62" t="s">
        <v>118</v>
      </c>
      <c r="B52" s="7">
        <v>500000000</v>
      </c>
      <c r="C52" s="7">
        <v>500000000</v>
      </c>
      <c r="D52" s="7">
        <v>0</v>
      </c>
      <c r="E52" s="7">
        <v>500000000</v>
      </c>
    </row>
    <row r="53" spans="1:5">
      <c r="A53" s="62" t="s">
        <v>159</v>
      </c>
      <c r="B53" s="7">
        <v>497000000</v>
      </c>
      <c r="C53" s="7">
        <v>497000000</v>
      </c>
      <c r="D53" s="7">
        <v>497000000</v>
      </c>
      <c r="E53" s="7">
        <v>0</v>
      </c>
    </row>
    <row r="54" spans="1:5">
      <c r="A54" s="62" t="s">
        <v>142</v>
      </c>
      <c r="B54" s="7">
        <v>476424247</v>
      </c>
      <c r="C54" s="7">
        <v>476424246</v>
      </c>
      <c r="D54" s="7">
        <v>724246</v>
      </c>
      <c r="E54" s="7">
        <v>475700000</v>
      </c>
    </row>
    <row r="55" spans="1:5">
      <c r="A55" s="62" t="s">
        <v>140</v>
      </c>
      <c r="B55" s="7">
        <v>475000000</v>
      </c>
      <c r="C55" s="7">
        <v>474755191.33999997</v>
      </c>
      <c r="D55" s="7">
        <v>474755191.33999997</v>
      </c>
      <c r="E55" s="7">
        <v>0</v>
      </c>
    </row>
    <row r="56" spans="1:5">
      <c r="A56" s="62" t="s">
        <v>141</v>
      </c>
      <c r="B56" s="7">
        <v>470000000</v>
      </c>
      <c r="C56" s="7">
        <v>470000000</v>
      </c>
      <c r="D56" s="7">
        <v>470000000</v>
      </c>
      <c r="E56" s="7">
        <v>0</v>
      </c>
    </row>
    <row r="57" spans="1:5">
      <c r="A57" s="62" t="s">
        <v>162</v>
      </c>
      <c r="B57" s="7">
        <v>424000000</v>
      </c>
      <c r="C57" s="7">
        <v>422496784.36000001</v>
      </c>
      <c r="D57" s="7">
        <v>422496784.36000001</v>
      </c>
      <c r="E57" s="7">
        <v>0</v>
      </c>
    </row>
    <row r="58" spans="1:5">
      <c r="A58" s="62" t="s">
        <v>143</v>
      </c>
      <c r="B58" s="7">
        <v>416807001</v>
      </c>
      <c r="C58" s="7">
        <v>416807001</v>
      </c>
      <c r="D58" s="7">
        <v>408860456</v>
      </c>
      <c r="E58" s="7">
        <v>7946545</v>
      </c>
    </row>
    <row r="59" spans="1:5">
      <c r="A59" s="62" t="s">
        <v>144</v>
      </c>
      <c r="B59" s="7">
        <v>394458269</v>
      </c>
      <c r="C59" s="7">
        <v>394458269</v>
      </c>
      <c r="D59" s="7">
        <v>229947158.31</v>
      </c>
      <c r="E59" s="7">
        <v>164511110.69</v>
      </c>
    </row>
    <row r="60" spans="1:5">
      <c r="A60" s="62" t="s">
        <v>147</v>
      </c>
      <c r="B60" s="7">
        <v>396432840</v>
      </c>
      <c r="C60" s="7">
        <v>388865407.53999996</v>
      </c>
      <c r="D60" s="7">
        <v>295444612.19</v>
      </c>
      <c r="E60" s="7">
        <v>93420795.349999994</v>
      </c>
    </row>
    <row r="61" spans="1:5">
      <c r="A61" s="62" t="s">
        <v>823</v>
      </c>
      <c r="B61" s="7">
        <v>384673000</v>
      </c>
      <c r="C61" s="7">
        <v>384673000</v>
      </c>
      <c r="D61" s="7">
        <v>384673000</v>
      </c>
      <c r="E61" s="7">
        <v>0</v>
      </c>
    </row>
    <row r="62" spans="1:5">
      <c r="A62" s="62" t="s">
        <v>151</v>
      </c>
      <c r="B62" s="7">
        <v>346642834</v>
      </c>
      <c r="C62" s="7">
        <v>346642834</v>
      </c>
      <c r="D62" s="7">
        <v>344331239</v>
      </c>
      <c r="E62" s="7">
        <v>2311595</v>
      </c>
    </row>
    <row r="63" spans="1:5">
      <c r="A63" s="62" t="s">
        <v>148</v>
      </c>
      <c r="B63" s="7">
        <v>339366574</v>
      </c>
      <c r="C63" s="7">
        <v>339366574</v>
      </c>
      <c r="D63" s="7">
        <v>339366574</v>
      </c>
      <c r="E63" s="7">
        <v>0</v>
      </c>
    </row>
    <row r="64" spans="1:5">
      <c r="A64" s="62" t="s">
        <v>146</v>
      </c>
      <c r="B64" s="7">
        <v>334535601</v>
      </c>
      <c r="C64" s="7">
        <v>334535601</v>
      </c>
      <c r="D64" s="7">
        <v>334535601</v>
      </c>
      <c r="E64" s="7">
        <v>0</v>
      </c>
    </row>
    <row r="65" spans="1:5">
      <c r="A65" s="62" t="s">
        <v>152</v>
      </c>
      <c r="B65" s="7">
        <v>327135873</v>
      </c>
      <c r="C65" s="7">
        <v>323517874.38</v>
      </c>
      <c r="D65" s="7">
        <v>316060862.37</v>
      </c>
      <c r="E65" s="7">
        <v>7457012.0099999998</v>
      </c>
    </row>
    <row r="66" spans="1:5">
      <c r="A66" s="62" t="s">
        <v>149</v>
      </c>
      <c r="B66" s="7">
        <v>320503390</v>
      </c>
      <c r="C66" s="7">
        <v>320503390</v>
      </c>
      <c r="D66" s="7">
        <v>311644406.25999999</v>
      </c>
      <c r="E66" s="7">
        <v>8858983.7400000002</v>
      </c>
    </row>
    <row r="67" spans="1:5">
      <c r="A67" s="62" t="s">
        <v>324</v>
      </c>
      <c r="B67" s="7">
        <v>306000000</v>
      </c>
      <c r="C67" s="7">
        <v>306000000</v>
      </c>
      <c r="D67" s="7">
        <v>290686892.25999999</v>
      </c>
      <c r="E67" s="7">
        <v>15313107.74</v>
      </c>
    </row>
    <row r="68" spans="1:5">
      <c r="A68" s="62" t="s">
        <v>153</v>
      </c>
      <c r="B68" s="7">
        <v>300000000</v>
      </c>
      <c r="C68" s="7">
        <v>300000000</v>
      </c>
      <c r="D68" s="7">
        <v>194916534.13999999</v>
      </c>
      <c r="E68" s="7">
        <v>105083465.86</v>
      </c>
    </row>
    <row r="69" spans="1:5">
      <c r="A69" s="62" t="s">
        <v>167</v>
      </c>
      <c r="B69" s="7">
        <v>284000000</v>
      </c>
      <c r="C69" s="7">
        <v>284000000</v>
      </c>
      <c r="D69" s="7">
        <v>132000000</v>
      </c>
      <c r="E69" s="7">
        <v>152000000</v>
      </c>
    </row>
    <row r="70" spans="1:5">
      <c r="A70" s="62" t="s">
        <v>158</v>
      </c>
      <c r="B70" s="7">
        <v>282065575</v>
      </c>
      <c r="C70" s="7">
        <v>282065574.62</v>
      </c>
      <c r="D70" s="7">
        <v>282065574.62</v>
      </c>
      <c r="E70" s="7">
        <v>0</v>
      </c>
    </row>
    <row r="71" spans="1:5">
      <c r="A71" s="62" t="s">
        <v>197</v>
      </c>
      <c r="B71" s="7">
        <v>266731731</v>
      </c>
      <c r="C71" s="7">
        <v>266731731</v>
      </c>
      <c r="D71" s="7">
        <v>0</v>
      </c>
      <c r="E71" s="7">
        <v>266731731</v>
      </c>
    </row>
    <row r="72" spans="1:5">
      <c r="A72" s="62" t="s">
        <v>601</v>
      </c>
      <c r="B72" s="7">
        <v>264850000</v>
      </c>
      <c r="C72" s="7">
        <v>264850000</v>
      </c>
      <c r="D72" s="7">
        <v>264850000</v>
      </c>
      <c r="E72" s="7">
        <v>0</v>
      </c>
    </row>
    <row r="73" spans="1:5">
      <c r="A73" s="62" t="s">
        <v>166</v>
      </c>
      <c r="B73" s="7">
        <v>263100000</v>
      </c>
      <c r="C73" s="7">
        <v>263100000</v>
      </c>
      <c r="D73" s="7">
        <v>80000000</v>
      </c>
      <c r="E73" s="7">
        <v>183100000</v>
      </c>
    </row>
    <row r="74" spans="1:5">
      <c r="A74" s="62" t="s">
        <v>165</v>
      </c>
      <c r="B74" s="7">
        <v>251000000</v>
      </c>
      <c r="C74" s="7">
        <v>251000000</v>
      </c>
      <c r="D74" s="7">
        <v>251000000</v>
      </c>
      <c r="E74" s="7">
        <v>0</v>
      </c>
    </row>
    <row r="75" spans="1:5">
      <c r="A75" s="62" t="s">
        <v>155</v>
      </c>
      <c r="B75" s="7">
        <v>243558838</v>
      </c>
      <c r="C75" s="7">
        <v>243558834.09</v>
      </c>
      <c r="D75" s="7">
        <v>169516054.90000001</v>
      </c>
      <c r="E75" s="7">
        <v>74042779.189999998</v>
      </c>
    </row>
    <row r="76" spans="1:5">
      <c r="A76" s="62" t="s">
        <v>164</v>
      </c>
      <c r="B76" s="7">
        <v>237357372</v>
      </c>
      <c r="C76" s="7">
        <v>237357372</v>
      </c>
      <c r="D76" s="7">
        <v>237236157.99000001</v>
      </c>
      <c r="E76" s="7">
        <v>121214.01</v>
      </c>
    </row>
    <row r="77" spans="1:5">
      <c r="A77" s="62" t="s">
        <v>161</v>
      </c>
      <c r="B77" s="7">
        <v>237157252</v>
      </c>
      <c r="C77" s="7">
        <v>234629536.71000001</v>
      </c>
      <c r="D77" s="7">
        <v>230239436.71000001</v>
      </c>
      <c r="E77" s="7">
        <v>4390100</v>
      </c>
    </row>
    <row r="78" spans="1:5">
      <c r="A78" s="62" t="s">
        <v>579</v>
      </c>
      <c r="B78" s="7">
        <v>224000000</v>
      </c>
      <c r="C78" s="7">
        <v>224000000</v>
      </c>
      <c r="D78" s="7">
        <v>19669242.800000001</v>
      </c>
      <c r="E78" s="7">
        <v>204330757.19999999</v>
      </c>
    </row>
    <row r="79" spans="1:5">
      <c r="A79" s="62" t="s">
        <v>163</v>
      </c>
      <c r="B79" s="7">
        <v>224000000</v>
      </c>
      <c r="C79" s="7">
        <v>224000000</v>
      </c>
      <c r="D79" s="7">
        <v>224000000</v>
      </c>
      <c r="E79" s="7">
        <v>0</v>
      </c>
    </row>
    <row r="80" spans="1:5">
      <c r="A80" s="62" t="s">
        <v>168</v>
      </c>
      <c r="B80" s="7">
        <v>217000000</v>
      </c>
      <c r="C80" s="7">
        <v>216676163.16999999</v>
      </c>
      <c r="D80" s="7">
        <v>216676163.16999999</v>
      </c>
      <c r="E80" s="7">
        <v>0</v>
      </c>
    </row>
    <row r="81" spans="1:5">
      <c r="A81" s="62" t="s">
        <v>169</v>
      </c>
      <c r="B81" s="7">
        <v>200000000</v>
      </c>
      <c r="C81" s="7">
        <v>200000000</v>
      </c>
      <c r="D81" s="7">
        <v>40000000</v>
      </c>
      <c r="E81" s="7">
        <v>160000000</v>
      </c>
    </row>
    <row r="82" spans="1:5">
      <c r="A82" s="62" t="s">
        <v>172</v>
      </c>
      <c r="B82" s="7">
        <v>190000000</v>
      </c>
      <c r="C82" s="7">
        <v>190000000</v>
      </c>
      <c r="D82" s="7">
        <v>28759203</v>
      </c>
      <c r="E82" s="7">
        <v>161240797</v>
      </c>
    </row>
    <row r="83" spans="1:5">
      <c r="A83" s="62" t="s">
        <v>177</v>
      </c>
      <c r="B83" s="7">
        <v>194261198</v>
      </c>
      <c r="C83" s="7">
        <v>189261196.09</v>
      </c>
      <c r="D83" s="7">
        <v>23985598.030000001</v>
      </c>
      <c r="E83" s="7">
        <v>165275598.06</v>
      </c>
    </row>
    <row r="84" spans="1:5">
      <c r="A84" s="62" t="s">
        <v>171</v>
      </c>
      <c r="B84" s="7">
        <v>184000000</v>
      </c>
      <c r="C84" s="7">
        <v>184000000</v>
      </c>
      <c r="D84" s="7">
        <v>124000000</v>
      </c>
      <c r="E84" s="7">
        <v>60000000</v>
      </c>
    </row>
    <row r="85" spans="1:5">
      <c r="A85" s="62" t="s">
        <v>170</v>
      </c>
      <c r="B85" s="7">
        <v>182522058</v>
      </c>
      <c r="C85" s="7">
        <v>182522058</v>
      </c>
      <c r="D85" s="7">
        <v>182373033.16999999</v>
      </c>
      <c r="E85" s="7">
        <v>149024.82999999999</v>
      </c>
    </row>
    <row r="86" spans="1:5">
      <c r="A86" s="62" t="s">
        <v>179</v>
      </c>
      <c r="B86" s="7">
        <v>179649403</v>
      </c>
      <c r="C86" s="7">
        <v>179649403</v>
      </c>
      <c r="D86" s="7">
        <v>179649403</v>
      </c>
      <c r="E86" s="7">
        <v>0</v>
      </c>
    </row>
    <row r="87" spans="1:5">
      <c r="A87" s="62" t="s">
        <v>174</v>
      </c>
      <c r="B87" s="7">
        <v>177930054</v>
      </c>
      <c r="C87" s="7">
        <v>177930054</v>
      </c>
      <c r="D87" s="7">
        <v>658747.17000000004</v>
      </c>
      <c r="E87" s="7">
        <v>177271306.83000001</v>
      </c>
    </row>
    <row r="88" spans="1:5">
      <c r="A88" s="62" t="s">
        <v>173</v>
      </c>
      <c r="B88" s="7">
        <v>175593254</v>
      </c>
      <c r="C88" s="7">
        <v>175586984</v>
      </c>
      <c r="D88" s="7">
        <v>167583730</v>
      </c>
      <c r="E88" s="7">
        <v>8003254</v>
      </c>
    </row>
    <row r="89" spans="1:5">
      <c r="A89" s="62" t="s">
        <v>560</v>
      </c>
      <c r="B89" s="7">
        <v>175000000</v>
      </c>
      <c r="C89" s="7">
        <v>175000000</v>
      </c>
      <c r="D89" s="7">
        <v>122938234.15000001</v>
      </c>
      <c r="E89" s="7">
        <v>52061765.850000001</v>
      </c>
    </row>
    <row r="90" spans="1:5">
      <c r="A90" s="62" t="s">
        <v>175</v>
      </c>
      <c r="B90" s="7">
        <v>169030663</v>
      </c>
      <c r="C90" s="7">
        <v>169030663</v>
      </c>
      <c r="D90" s="7">
        <v>0</v>
      </c>
      <c r="E90" s="7">
        <v>169030663</v>
      </c>
    </row>
    <row r="91" spans="1:5">
      <c r="A91" s="62" t="s">
        <v>176</v>
      </c>
      <c r="B91" s="7">
        <v>162981121</v>
      </c>
      <c r="C91" s="7">
        <v>162981121</v>
      </c>
      <c r="D91" s="7">
        <v>143481121</v>
      </c>
      <c r="E91" s="7">
        <v>19500000</v>
      </c>
    </row>
    <row r="92" spans="1:5">
      <c r="A92" s="62" t="s">
        <v>364</v>
      </c>
      <c r="B92" s="7">
        <v>159819733</v>
      </c>
      <c r="C92" s="7">
        <v>159812061.43000001</v>
      </c>
      <c r="D92" s="7">
        <v>147087078.22999999</v>
      </c>
      <c r="E92" s="7">
        <v>12724983.199999999</v>
      </c>
    </row>
    <row r="93" spans="1:5">
      <c r="A93" s="62" t="s">
        <v>178</v>
      </c>
      <c r="B93" s="7">
        <v>147729180</v>
      </c>
      <c r="C93" s="7">
        <v>147729180</v>
      </c>
      <c r="D93" s="7">
        <v>147729180</v>
      </c>
      <c r="E93" s="7">
        <v>0</v>
      </c>
    </row>
    <row r="94" spans="1:5">
      <c r="A94" s="62" t="s">
        <v>157</v>
      </c>
      <c r="B94" s="7">
        <v>146000000</v>
      </c>
      <c r="C94" s="7">
        <v>145964732.12</v>
      </c>
      <c r="D94" s="7">
        <v>145964732.12</v>
      </c>
      <c r="E94" s="7">
        <v>0</v>
      </c>
    </row>
    <row r="95" spans="1:5">
      <c r="A95" s="62" t="s">
        <v>180</v>
      </c>
      <c r="B95" s="7">
        <v>135800000</v>
      </c>
      <c r="C95" s="7">
        <v>135800000</v>
      </c>
      <c r="D95" s="7">
        <v>135800000</v>
      </c>
      <c r="E95" s="7">
        <v>0</v>
      </c>
    </row>
    <row r="96" spans="1:5">
      <c r="A96" s="62" t="s">
        <v>182</v>
      </c>
      <c r="B96" s="7">
        <v>132491582</v>
      </c>
      <c r="C96" s="7">
        <v>132491582</v>
      </c>
      <c r="D96" s="7">
        <v>132491582</v>
      </c>
      <c r="E96" s="7">
        <v>0</v>
      </c>
    </row>
    <row r="97" spans="1:5">
      <c r="A97" s="62" t="s">
        <v>181</v>
      </c>
      <c r="B97" s="7">
        <v>130719000</v>
      </c>
      <c r="C97" s="7">
        <v>130719000</v>
      </c>
      <c r="D97" s="7">
        <v>125372340.8</v>
      </c>
      <c r="E97" s="7">
        <v>5346659.2</v>
      </c>
    </row>
    <row r="98" spans="1:5">
      <c r="A98" s="62" t="s">
        <v>156</v>
      </c>
      <c r="B98" s="7">
        <v>130000000</v>
      </c>
      <c r="C98" s="7">
        <v>130000000</v>
      </c>
      <c r="D98" s="7">
        <v>130000000</v>
      </c>
      <c r="E98" s="7">
        <v>0</v>
      </c>
    </row>
    <row r="99" spans="1:5">
      <c r="A99" s="62" t="s">
        <v>150</v>
      </c>
      <c r="B99" s="7">
        <v>128185995</v>
      </c>
      <c r="C99" s="7">
        <v>128185995</v>
      </c>
      <c r="D99" s="7">
        <v>104915041.18000001</v>
      </c>
      <c r="E99" s="7">
        <v>23270953.82</v>
      </c>
    </row>
    <row r="100" spans="1:5">
      <c r="A100" s="62" t="s">
        <v>503</v>
      </c>
      <c r="B100" s="7">
        <v>150000000</v>
      </c>
      <c r="C100" s="7">
        <v>127801875</v>
      </c>
      <c r="D100" s="7">
        <v>106076775</v>
      </c>
      <c r="E100" s="7">
        <v>21725100</v>
      </c>
    </row>
    <row r="101" spans="1:5">
      <c r="A101" s="62" t="s">
        <v>188</v>
      </c>
      <c r="B101" s="7">
        <v>111036498</v>
      </c>
      <c r="C101" s="7">
        <v>111036496</v>
      </c>
      <c r="D101" s="7">
        <v>111036496</v>
      </c>
      <c r="E101" s="7">
        <v>0</v>
      </c>
    </row>
    <row r="102" spans="1:5">
      <c r="A102" s="62" t="s">
        <v>221</v>
      </c>
      <c r="B102" s="7">
        <v>111000000</v>
      </c>
      <c r="C102" s="7">
        <v>111000000</v>
      </c>
      <c r="D102" s="7">
        <v>111000000</v>
      </c>
      <c r="E102" s="7">
        <v>0</v>
      </c>
    </row>
    <row r="103" spans="1:5">
      <c r="A103" s="62" t="s">
        <v>824</v>
      </c>
      <c r="B103" s="7">
        <v>111000000</v>
      </c>
      <c r="C103" s="7">
        <v>111000000</v>
      </c>
      <c r="D103" s="7">
        <v>111000000</v>
      </c>
      <c r="E103" s="7">
        <v>0</v>
      </c>
    </row>
    <row r="104" spans="1:5">
      <c r="A104" s="62" t="s">
        <v>187</v>
      </c>
      <c r="B104" s="7">
        <v>108573974</v>
      </c>
      <c r="C104" s="7">
        <v>108566726.5</v>
      </c>
      <c r="D104" s="7">
        <v>108566726.5</v>
      </c>
      <c r="E104" s="7">
        <v>0</v>
      </c>
    </row>
    <row r="105" spans="1:5">
      <c r="A105" s="62" t="s">
        <v>196</v>
      </c>
      <c r="B105" s="7">
        <v>106411443</v>
      </c>
      <c r="C105" s="7">
        <v>106411443</v>
      </c>
      <c r="D105" s="7">
        <v>106411443</v>
      </c>
      <c r="E105" s="7">
        <v>0</v>
      </c>
    </row>
    <row r="106" spans="1:5">
      <c r="A106" s="62" t="s">
        <v>211</v>
      </c>
      <c r="B106" s="7">
        <v>106000000</v>
      </c>
      <c r="C106" s="7">
        <v>106000000</v>
      </c>
      <c r="D106" s="7">
        <v>0</v>
      </c>
      <c r="E106" s="7">
        <v>106000000</v>
      </c>
    </row>
    <row r="107" spans="1:5">
      <c r="A107" s="62" t="s">
        <v>231</v>
      </c>
      <c r="B107" s="7">
        <v>103000000</v>
      </c>
      <c r="C107" s="7">
        <v>103000000</v>
      </c>
      <c r="D107" s="7">
        <v>103000000</v>
      </c>
      <c r="E107" s="7">
        <v>0</v>
      </c>
    </row>
    <row r="108" spans="1:5">
      <c r="A108" s="62" t="s">
        <v>599</v>
      </c>
      <c r="B108" s="7">
        <v>122504000</v>
      </c>
      <c r="C108" s="7">
        <v>98847216.530000001</v>
      </c>
      <c r="D108" s="7">
        <v>87629017.890000001</v>
      </c>
      <c r="E108" s="7">
        <v>11218198.640000001</v>
      </c>
    </row>
    <row r="109" spans="1:5">
      <c r="A109" s="62" t="s">
        <v>190</v>
      </c>
      <c r="B109" s="7">
        <v>94742864</v>
      </c>
      <c r="C109" s="7">
        <v>94742864</v>
      </c>
      <c r="D109" s="7">
        <v>94742864</v>
      </c>
      <c r="E109" s="7">
        <v>0</v>
      </c>
    </row>
    <row r="110" spans="1:5">
      <c r="A110" s="62" t="s">
        <v>825</v>
      </c>
      <c r="B110" s="7">
        <v>93586536</v>
      </c>
      <c r="C110" s="7">
        <v>93586536</v>
      </c>
      <c r="D110" s="7">
        <v>81036055.210000008</v>
      </c>
      <c r="E110" s="7">
        <v>12550480.789999999</v>
      </c>
    </row>
    <row r="111" spans="1:5">
      <c r="A111" s="62" t="s">
        <v>192</v>
      </c>
      <c r="B111" s="7">
        <v>89364380</v>
      </c>
      <c r="C111" s="7">
        <v>89364380</v>
      </c>
      <c r="D111" s="7">
        <v>75000000</v>
      </c>
      <c r="E111" s="7">
        <v>14364380</v>
      </c>
    </row>
    <row r="112" spans="1:5">
      <c r="A112" s="62" t="s">
        <v>191</v>
      </c>
      <c r="B112" s="7">
        <v>89000000</v>
      </c>
      <c r="C112" s="7">
        <v>89000000</v>
      </c>
      <c r="D112" s="7">
        <v>30583765.940000001</v>
      </c>
      <c r="E112" s="7">
        <v>58416234.060000002</v>
      </c>
    </row>
    <row r="113" spans="1:5">
      <c r="A113" s="62" t="s">
        <v>186</v>
      </c>
      <c r="B113" s="7">
        <v>86284647</v>
      </c>
      <c r="C113" s="7">
        <v>86284646.090000004</v>
      </c>
      <c r="D113" s="7">
        <v>75503173.219999999</v>
      </c>
      <c r="E113" s="7">
        <v>10781472.869999999</v>
      </c>
    </row>
    <row r="114" spans="1:5">
      <c r="A114" s="62" t="s">
        <v>194</v>
      </c>
      <c r="B114" s="7">
        <v>85129160</v>
      </c>
      <c r="C114" s="7">
        <v>85129160</v>
      </c>
      <c r="D114" s="7">
        <v>85129160</v>
      </c>
      <c r="E114" s="7">
        <v>0</v>
      </c>
    </row>
    <row r="115" spans="1:5">
      <c r="A115" s="62" t="s">
        <v>195</v>
      </c>
      <c r="B115" s="7">
        <v>80872047</v>
      </c>
      <c r="C115" s="7">
        <v>80872047</v>
      </c>
      <c r="D115" s="7">
        <v>80872047</v>
      </c>
      <c r="E115" s="7">
        <v>0</v>
      </c>
    </row>
    <row r="116" spans="1:5">
      <c r="A116" s="62" t="s">
        <v>203</v>
      </c>
      <c r="B116" s="7">
        <v>77974393</v>
      </c>
      <c r="C116" s="7">
        <v>77974393</v>
      </c>
      <c r="D116" s="7">
        <v>77974393</v>
      </c>
      <c r="E116" s="7">
        <v>0</v>
      </c>
    </row>
    <row r="117" spans="1:5">
      <c r="A117" s="62" t="s">
        <v>609</v>
      </c>
      <c r="B117" s="7">
        <v>77960000</v>
      </c>
      <c r="C117" s="7">
        <v>77960000</v>
      </c>
      <c r="D117" s="7">
        <v>74860000</v>
      </c>
      <c r="E117" s="7">
        <v>3100000</v>
      </c>
    </row>
    <row r="118" spans="1:5">
      <c r="A118" s="62" t="s">
        <v>198</v>
      </c>
      <c r="B118" s="7">
        <v>75311076</v>
      </c>
      <c r="C118" s="7">
        <v>75311076</v>
      </c>
      <c r="D118" s="7">
        <v>73811076</v>
      </c>
      <c r="E118" s="7">
        <v>1500000</v>
      </c>
    </row>
    <row r="119" spans="1:5">
      <c r="A119" s="62" t="s">
        <v>199</v>
      </c>
      <c r="B119" s="7">
        <v>76000000</v>
      </c>
      <c r="C119" s="7">
        <v>73932474.140000001</v>
      </c>
      <c r="D119" s="7">
        <v>48932474.140000001</v>
      </c>
      <c r="E119" s="7">
        <v>25000000</v>
      </c>
    </row>
    <row r="120" spans="1:5">
      <c r="A120" s="62" t="s">
        <v>201</v>
      </c>
      <c r="B120" s="7">
        <v>140000000</v>
      </c>
      <c r="C120" s="7">
        <v>72584431.319999993</v>
      </c>
      <c r="D120" s="7">
        <v>63534663.229999997</v>
      </c>
      <c r="E120" s="7">
        <v>9049768.0899999999</v>
      </c>
    </row>
    <row r="121" spans="1:5">
      <c r="A121" s="62" t="s">
        <v>200</v>
      </c>
      <c r="B121" s="7">
        <v>70646561</v>
      </c>
      <c r="C121" s="7">
        <v>70618331.549999997</v>
      </c>
      <c r="D121" s="7">
        <v>67605539.00999999</v>
      </c>
      <c r="E121" s="7">
        <v>3012792.54</v>
      </c>
    </row>
    <row r="122" spans="1:5">
      <c r="A122" s="62" t="s">
        <v>205</v>
      </c>
      <c r="B122" s="7">
        <v>70615956</v>
      </c>
      <c r="C122" s="7">
        <v>70615956</v>
      </c>
      <c r="D122" s="7">
        <v>70362776</v>
      </c>
      <c r="E122" s="7">
        <v>253180</v>
      </c>
    </row>
    <row r="123" spans="1:5">
      <c r="A123" s="62" t="s">
        <v>202</v>
      </c>
      <c r="B123" s="7">
        <v>69216274</v>
      </c>
      <c r="C123" s="7">
        <v>69216274</v>
      </c>
      <c r="D123" s="7">
        <v>69216274</v>
      </c>
      <c r="E123" s="7">
        <v>0</v>
      </c>
    </row>
    <row r="124" spans="1:5">
      <c r="A124" s="62" t="s">
        <v>204</v>
      </c>
      <c r="B124" s="7">
        <v>68345354</v>
      </c>
      <c r="C124" s="7">
        <v>68345353.5</v>
      </c>
      <c r="D124" s="7">
        <v>45244949.799999997</v>
      </c>
      <c r="E124" s="7">
        <v>23100403.699999999</v>
      </c>
    </row>
    <row r="125" spans="1:5">
      <c r="A125" s="62" t="s">
        <v>184</v>
      </c>
      <c r="B125" s="7">
        <v>62589609</v>
      </c>
      <c r="C125" s="7">
        <v>62589609</v>
      </c>
      <c r="D125" s="7">
        <v>62589609</v>
      </c>
      <c r="E125" s="7">
        <v>0</v>
      </c>
    </row>
    <row r="126" spans="1:5">
      <c r="A126" s="62" t="s">
        <v>185</v>
      </c>
      <c r="B126" s="7">
        <v>60822233</v>
      </c>
      <c r="C126" s="7">
        <v>60822233</v>
      </c>
      <c r="D126" s="7">
        <v>60822233</v>
      </c>
      <c r="E126" s="7">
        <v>0</v>
      </c>
    </row>
    <row r="127" spans="1:5">
      <c r="A127" s="62" t="s">
        <v>248</v>
      </c>
      <c r="B127" s="7">
        <v>60000000</v>
      </c>
      <c r="C127" s="7">
        <v>60000000</v>
      </c>
      <c r="D127" s="7">
        <v>60000000</v>
      </c>
      <c r="E127" s="7">
        <v>0</v>
      </c>
    </row>
    <row r="128" spans="1:5">
      <c r="A128" s="62" t="s">
        <v>206</v>
      </c>
      <c r="B128" s="7">
        <v>60000000</v>
      </c>
      <c r="C128" s="7">
        <v>60000000</v>
      </c>
      <c r="D128" s="7">
        <v>60000000</v>
      </c>
      <c r="E128" s="7">
        <v>0</v>
      </c>
    </row>
    <row r="129" spans="1:5">
      <c r="A129" s="62" t="s">
        <v>588</v>
      </c>
      <c r="B129" s="7">
        <v>60000000</v>
      </c>
      <c r="C129" s="7">
        <v>60000000</v>
      </c>
      <c r="D129" s="7">
        <v>0</v>
      </c>
      <c r="E129" s="7">
        <v>60000000</v>
      </c>
    </row>
    <row r="130" spans="1:5">
      <c r="A130" s="62" t="s">
        <v>208</v>
      </c>
      <c r="B130" s="7">
        <v>59959009</v>
      </c>
      <c r="C130" s="7">
        <v>59959009</v>
      </c>
      <c r="D130" s="7">
        <v>0</v>
      </c>
      <c r="E130" s="7">
        <v>59959009</v>
      </c>
    </row>
    <row r="131" spans="1:5">
      <c r="A131" s="62" t="s">
        <v>209</v>
      </c>
      <c r="B131" s="7">
        <v>56388828</v>
      </c>
      <c r="C131" s="7">
        <v>56388828</v>
      </c>
      <c r="D131" s="7">
        <v>56388828</v>
      </c>
      <c r="E131" s="7">
        <v>0</v>
      </c>
    </row>
    <row r="132" spans="1:5">
      <c r="A132" s="62" t="s">
        <v>210</v>
      </c>
      <c r="B132" s="7">
        <v>55200000</v>
      </c>
      <c r="C132" s="7">
        <v>55200000</v>
      </c>
      <c r="D132" s="7">
        <v>55200000</v>
      </c>
      <c r="E132" s="7">
        <v>0</v>
      </c>
    </row>
    <row r="133" spans="1:5">
      <c r="A133" s="62" t="s">
        <v>222</v>
      </c>
      <c r="B133" s="7">
        <v>51100000</v>
      </c>
      <c r="C133" s="7">
        <v>51100000</v>
      </c>
      <c r="D133" s="7">
        <v>0</v>
      </c>
      <c r="E133" s="7">
        <v>51100000</v>
      </c>
    </row>
    <row r="134" spans="1:5">
      <c r="A134" s="62" t="s">
        <v>183</v>
      </c>
      <c r="B134" s="7">
        <v>50000000</v>
      </c>
      <c r="C134" s="7">
        <v>50000000</v>
      </c>
      <c r="D134" s="7">
        <v>50000000</v>
      </c>
      <c r="E134" s="7">
        <v>0</v>
      </c>
    </row>
    <row r="135" spans="1:5">
      <c r="A135" s="62" t="s">
        <v>215</v>
      </c>
      <c r="B135" s="7">
        <v>50000000</v>
      </c>
      <c r="C135" s="7">
        <v>49136678.450000003</v>
      </c>
      <c r="D135" s="7">
        <v>0</v>
      </c>
      <c r="E135" s="7">
        <v>49136678.450000003</v>
      </c>
    </row>
    <row r="136" spans="1:5">
      <c r="A136" s="62" t="s">
        <v>212</v>
      </c>
      <c r="B136" s="7">
        <v>49112507</v>
      </c>
      <c r="C136" s="7">
        <v>49112507</v>
      </c>
      <c r="D136" s="7">
        <v>0</v>
      </c>
      <c r="E136" s="7">
        <v>49112507</v>
      </c>
    </row>
    <row r="137" spans="1:5">
      <c r="A137" s="62" t="s">
        <v>213</v>
      </c>
      <c r="B137" s="7">
        <v>47000000</v>
      </c>
      <c r="C137" s="7">
        <v>47000000</v>
      </c>
      <c r="D137" s="7">
        <v>0</v>
      </c>
      <c r="E137" s="7">
        <v>47000000</v>
      </c>
    </row>
    <row r="138" spans="1:5">
      <c r="A138" s="62" t="s">
        <v>228</v>
      </c>
      <c r="B138" s="7">
        <v>46971394</v>
      </c>
      <c r="C138" s="7">
        <v>46300000</v>
      </c>
      <c r="D138" s="7">
        <v>25539605.690000001</v>
      </c>
      <c r="E138" s="7">
        <v>20760394.309999999</v>
      </c>
    </row>
    <row r="139" spans="1:5">
      <c r="A139" s="62" t="s">
        <v>282</v>
      </c>
      <c r="B139" s="7">
        <v>45366565</v>
      </c>
      <c r="C139" s="7">
        <v>45366565</v>
      </c>
      <c r="D139" s="7">
        <v>45366565</v>
      </c>
      <c r="E139" s="7">
        <v>0</v>
      </c>
    </row>
    <row r="140" spans="1:5">
      <c r="A140" s="62" t="s">
        <v>218</v>
      </c>
      <c r="B140" s="7">
        <v>44830000</v>
      </c>
      <c r="C140" s="7">
        <v>44830000</v>
      </c>
      <c r="D140" s="7">
        <v>10363500.449999999</v>
      </c>
      <c r="E140" s="7">
        <v>34466499.549999997</v>
      </c>
    </row>
    <row r="141" spans="1:5">
      <c r="A141" s="62" t="s">
        <v>216</v>
      </c>
      <c r="B141" s="7">
        <v>42808605</v>
      </c>
      <c r="C141" s="7">
        <v>42808605</v>
      </c>
      <c r="D141" s="7">
        <v>42808605</v>
      </c>
      <c r="E141" s="7">
        <v>0</v>
      </c>
    </row>
    <row r="142" spans="1:5">
      <c r="A142" s="62" t="s">
        <v>826</v>
      </c>
      <c r="B142" s="7">
        <v>42153494</v>
      </c>
      <c r="C142" s="7">
        <v>42153494</v>
      </c>
      <c r="D142" s="7">
        <v>39931169</v>
      </c>
      <c r="E142" s="7">
        <v>2222325</v>
      </c>
    </row>
    <row r="143" spans="1:5">
      <c r="A143" s="62" t="s">
        <v>220</v>
      </c>
      <c r="B143" s="7">
        <v>41316552</v>
      </c>
      <c r="C143" s="7">
        <v>41316552</v>
      </c>
      <c r="D143" s="7">
        <v>41316552</v>
      </c>
      <c r="E143" s="7">
        <v>0</v>
      </c>
    </row>
    <row r="144" spans="1:5">
      <c r="A144" s="62" t="s">
        <v>219</v>
      </c>
      <c r="B144" s="7">
        <v>41228377</v>
      </c>
      <c r="C144" s="7">
        <v>41228377</v>
      </c>
      <c r="D144" s="7">
        <v>28989353</v>
      </c>
      <c r="E144" s="7">
        <v>12239024</v>
      </c>
    </row>
    <row r="145" spans="1:5">
      <c r="A145" s="62" t="s">
        <v>223</v>
      </c>
      <c r="B145" s="7">
        <v>36700000</v>
      </c>
      <c r="C145" s="7">
        <v>36699879</v>
      </c>
      <c r="D145" s="7">
        <v>25173123.960000001</v>
      </c>
      <c r="E145" s="7">
        <v>11526755.039999999</v>
      </c>
    </row>
    <row r="146" spans="1:5">
      <c r="A146" s="62" t="s">
        <v>225</v>
      </c>
      <c r="B146" s="7">
        <v>36151983</v>
      </c>
      <c r="C146" s="7">
        <v>36151983</v>
      </c>
      <c r="D146" s="7">
        <v>0</v>
      </c>
      <c r="E146" s="7">
        <v>36151983</v>
      </c>
    </row>
    <row r="147" spans="1:5">
      <c r="A147" s="62" t="s">
        <v>226</v>
      </c>
      <c r="B147" s="7">
        <v>35930000</v>
      </c>
      <c r="C147" s="7">
        <v>35930000</v>
      </c>
      <c r="D147" s="7">
        <v>1500000</v>
      </c>
      <c r="E147" s="7">
        <v>34430000</v>
      </c>
    </row>
    <row r="148" spans="1:5">
      <c r="A148" s="62" t="s">
        <v>296</v>
      </c>
      <c r="B148" s="7">
        <v>35000000</v>
      </c>
      <c r="C148" s="7">
        <v>35000000</v>
      </c>
      <c r="D148" s="7">
        <v>35000000</v>
      </c>
      <c r="E148" s="7">
        <v>0</v>
      </c>
    </row>
    <row r="149" spans="1:5">
      <c r="A149" s="62" t="s">
        <v>227</v>
      </c>
      <c r="B149" s="7">
        <v>35000000</v>
      </c>
      <c r="C149" s="7">
        <v>35000000</v>
      </c>
      <c r="D149" s="7">
        <v>35000000</v>
      </c>
      <c r="E149" s="7">
        <v>0</v>
      </c>
    </row>
    <row r="150" spans="1:5">
      <c r="A150" s="62" t="s">
        <v>273</v>
      </c>
      <c r="B150" s="7">
        <v>35000000</v>
      </c>
      <c r="C150" s="7">
        <v>35000000</v>
      </c>
      <c r="D150" s="7">
        <v>0</v>
      </c>
      <c r="E150" s="7">
        <v>35000000</v>
      </c>
    </row>
    <row r="151" spans="1:5">
      <c r="A151" s="62" t="s">
        <v>242</v>
      </c>
      <c r="B151" s="7">
        <v>35000000</v>
      </c>
      <c r="C151" s="7">
        <v>35000000</v>
      </c>
      <c r="D151" s="7">
        <v>25000000</v>
      </c>
      <c r="E151" s="7">
        <v>10000000</v>
      </c>
    </row>
    <row r="152" spans="1:5">
      <c r="A152" s="62" t="s">
        <v>217</v>
      </c>
      <c r="B152" s="7">
        <v>34353341</v>
      </c>
      <c r="C152" s="7">
        <v>34353341</v>
      </c>
      <c r="D152" s="7">
        <v>34353341</v>
      </c>
      <c r="E152" s="7">
        <v>0</v>
      </c>
    </row>
    <row r="153" spans="1:5">
      <c r="A153" s="62" t="s">
        <v>234</v>
      </c>
      <c r="B153" s="7">
        <v>33400000</v>
      </c>
      <c r="C153" s="7">
        <v>33400000</v>
      </c>
      <c r="D153" s="7">
        <v>0</v>
      </c>
      <c r="E153" s="7">
        <v>33400000</v>
      </c>
    </row>
    <row r="154" spans="1:5">
      <c r="A154" s="62" t="s">
        <v>230</v>
      </c>
      <c r="B154" s="7">
        <v>33000000</v>
      </c>
      <c r="C154" s="7">
        <v>33000000</v>
      </c>
      <c r="D154" s="7">
        <v>19859822.309999999</v>
      </c>
      <c r="E154" s="7">
        <v>13140177.689999999</v>
      </c>
    </row>
    <row r="155" spans="1:5">
      <c r="A155" s="62" t="s">
        <v>189</v>
      </c>
      <c r="B155" s="7">
        <v>30649202</v>
      </c>
      <c r="C155" s="7">
        <v>30649202</v>
      </c>
      <c r="D155" s="7">
        <v>26554225.48</v>
      </c>
      <c r="E155" s="7">
        <v>4094976.52</v>
      </c>
    </row>
    <row r="156" spans="1:5">
      <c r="A156" s="62" t="s">
        <v>233</v>
      </c>
      <c r="B156" s="7">
        <v>30470957</v>
      </c>
      <c r="C156" s="7">
        <v>30470957</v>
      </c>
      <c r="D156" s="7">
        <v>0</v>
      </c>
      <c r="E156" s="7">
        <v>30470957</v>
      </c>
    </row>
    <row r="157" spans="1:5">
      <c r="A157" s="62" t="s">
        <v>232</v>
      </c>
      <c r="B157" s="7">
        <v>30700127</v>
      </c>
      <c r="C157" s="7">
        <v>30217540</v>
      </c>
      <c r="D157" s="7">
        <v>30217540</v>
      </c>
      <c r="E157" s="7">
        <v>0</v>
      </c>
    </row>
    <row r="158" spans="1:5">
      <c r="A158" s="62" t="s">
        <v>253</v>
      </c>
      <c r="B158" s="7">
        <v>30000000</v>
      </c>
      <c r="C158" s="7">
        <v>30000000</v>
      </c>
      <c r="D158" s="7">
        <v>0</v>
      </c>
      <c r="E158" s="7">
        <v>30000000</v>
      </c>
    </row>
    <row r="159" spans="1:5">
      <c r="A159" s="62" t="s">
        <v>649</v>
      </c>
      <c r="B159" s="7">
        <v>30000000</v>
      </c>
      <c r="C159" s="7">
        <v>30000000</v>
      </c>
      <c r="D159" s="7">
        <v>23602495.23</v>
      </c>
      <c r="E159" s="7">
        <v>6397504.7699999996</v>
      </c>
    </row>
    <row r="160" spans="1:5">
      <c r="A160" s="62" t="s">
        <v>193</v>
      </c>
      <c r="B160" s="7">
        <v>29093129</v>
      </c>
      <c r="C160" s="7">
        <v>29093129</v>
      </c>
      <c r="D160" s="7">
        <v>22018409</v>
      </c>
      <c r="E160" s="7">
        <v>7074720</v>
      </c>
    </row>
    <row r="161" spans="1:5">
      <c r="A161" s="62" t="s">
        <v>236</v>
      </c>
      <c r="B161" s="7">
        <v>28800000</v>
      </c>
      <c r="C161" s="7">
        <v>28800000</v>
      </c>
      <c r="D161" s="7">
        <v>27959789.48</v>
      </c>
      <c r="E161" s="7">
        <v>840210.52</v>
      </c>
    </row>
    <row r="162" spans="1:5">
      <c r="A162" s="62" t="s">
        <v>238</v>
      </c>
      <c r="B162" s="7">
        <v>28487655</v>
      </c>
      <c r="C162" s="7">
        <v>28487654.920000002</v>
      </c>
      <c r="D162" s="7">
        <v>28474546</v>
      </c>
      <c r="E162" s="7">
        <v>13108.92</v>
      </c>
    </row>
    <row r="163" spans="1:5">
      <c r="A163" s="62" t="s">
        <v>237</v>
      </c>
      <c r="B163" s="7">
        <v>28335898</v>
      </c>
      <c r="C163" s="7">
        <v>28335898</v>
      </c>
      <c r="D163" s="7">
        <v>6928127.0599999996</v>
      </c>
      <c r="E163" s="7">
        <v>21407770.940000001</v>
      </c>
    </row>
    <row r="164" spans="1:5">
      <c r="A164" s="62" t="s">
        <v>250</v>
      </c>
      <c r="B164" s="7">
        <v>26610244</v>
      </c>
      <c r="C164" s="7">
        <v>26610244</v>
      </c>
      <c r="D164" s="7">
        <v>26610244</v>
      </c>
      <c r="E164" s="7">
        <v>0</v>
      </c>
    </row>
    <row r="165" spans="1:5">
      <c r="A165" s="62" t="s">
        <v>240</v>
      </c>
      <c r="B165" s="7">
        <v>25480000</v>
      </c>
      <c r="C165" s="7">
        <v>25400000</v>
      </c>
      <c r="D165" s="7">
        <v>25400000</v>
      </c>
      <c r="E165" s="7">
        <v>0</v>
      </c>
    </row>
    <row r="166" spans="1:5">
      <c r="A166" s="62" t="s">
        <v>241</v>
      </c>
      <c r="B166" s="7">
        <v>25100000</v>
      </c>
      <c r="C166" s="7">
        <v>25100000</v>
      </c>
      <c r="D166" s="7">
        <v>25100000</v>
      </c>
      <c r="E166" s="7">
        <v>0</v>
      </c>
    </row>
    <row r="167" spans="1:5">
      <c r="A167" s="62" t="s">
        <v>259</v>
      </c>
      <c r="B167" s="7">
        <v>25000000</v>
      </c>
      <c r="C167" s="7">
        <v>25000000</v>
      </c>
      <c r="D167" s="7">
        <v>25000000</v>
      </c>
      <c r="E167" s="7">
        <v>0</v>
      </c>
    </row>
    <row r="168" spans="1:5">
      <c r="A168" s="62" t="s">
        <v>235</v>
      </c>
      <c r="B168" s="7">
        <v>26137684</v>
      </c>
      <c r="C168" s="7">
        <v>24975503.260000002</v>
      </c>
      <c r="D168" s="7">
        <v>15289768.699999999</v>
      </c>
      <c r="E168" s="7">
        <v>9685734.5599999987</v>
      </c>
    </row>
    <row r="169" spans="1:5">
      <c r="A169" s="62" t="s">
        <v>239</v>
      </c>
      <c r="B169" s="7">
        <v>24863030</v>
      </c>
      <c r="C169" s="7">
        <v>24863030</v>
      </c>
      <c r="D169" s="7">
        <v>0</v>
      </c>
      <c r="E169" s="7">
        <v>24863030</v>
      </c>
    </row>
    <row r="170" spans="1:5">
      <c r="A170" s="62" t="s">
        <v>245</v>
      </c>
      <c r="B170" s="7">
        <v>24261733</v>
      </c>
      <c r="C170" s="7">
        <v>24260042.059999999</v>
      </c>
      <c r="D170" s="7">
        <v>24260042.059999999</v>
      </c>
      <c r="E170" s="7">
        <v>0</v>
      </c>
    </row>
    <row r="171" spans="1:5">
      <c r="A171" s="62" t="s">
        <v>244</v>
      </c>
      <c r="B171" s="7">
        <v>24201444</v>
      </c>
      <c r="C171" s="7">
        <v>24201444</v>
      </c>
      <c r="D171" s="7">
        <v>0</v>
      </c>
      <c r="E171" s="7">
        <v>24201444</v>
      </c>
    </row>
    <row r="172" spans="1:5">
      <c r="A172" s="62" t="s">
        <v>243</v>
      </c>
      <c r="B172" s="7">
        <v>24071355</v>
      </c>
      <c r="C172" s="7">
        <v>24071355</v>
      </c>
      <c r="D172" s="7">
        <v>21436330.460000001</v>
      </c>
      <c r="E172" s="7">
        <v>2635024.54</v>
      </c>
    </row>
    <row r="173" spans="1:5">
      <c r="A173" s="62" t="s">
        <v>275</v>
      </c>
      <c r="B173" s="7">
        <v>24000000</v>
      </c>
      <c r="C173" s="7">
        <v>24000000</v>
      </c>
      <c r="D173" s="7">
        <v>24000000</v>
      </c>
      <c r="E173" s="7">
        <v>0</v>
      </c>
    </row>
    <row r="174" spans="1:5">
      <c r="A174" s="62" t="s">
        <v>246</v>
      </c>
      <c r="B174" s="7">
        <v>22393517</v>
      </c>
      <c r="C174" s="7">
        <v>22393517</v>
      </c>
      <c r="D174" s="7">
        <v>22393517</v>
      </c>
      <c r="E174" s="7">
        <v>0</v>
      </c>
    </row>
    <row r="175" spans="1:5">
      <c r="A175" s="62" t="s">
        <v>256</v>
      </c>
      <c r="B175" s="7">
        <v>22246775</v>
      </c>
      <c r="C175" s="7">
        <v>22246775</v>
      </c>
      <c r="D175" s="7">
        <v>22246775</v>
      </c>
      <c r="E175" s="7">
        <v>0</v>
      </c>
    </row>
    <row r="176" spans="1:5">
      <c r="A176" s="62" t="s">
        <v>262</v>
      </c>
      <c r="B176" s="7">
        <v>22049078</v>
      </c>
      <c r="C176" s="7">
        <v>22049056.59</v>
      </c>
      <c r="D176" s="7">
        <v>20937844.390000001</v>
      </c>
      <c r="E176" s="7">
        <v>1111212.2</v>
      </c>
    </row>
    <row r="177" spans="1:5">
      <c r="A177" s="62" t="s">
        <v>247</v>
      </c>
      <c r="B177" s="7">
        <v>22000000</v>
      </c>
      <c r="C177" s="7">
        <v>22000000</v>
      </c>
      <c r="D177" s="7">
        <v>20736100</v>
      </c>
      <c r="E177" s="7">
        <v>1263900</v>
      </c>
    </row>
    <row r="178" spans="1:5">
      <c r="A178" s="62" t="s">
        <v>279</v>
      </c>
      <c r="B178" s="7">
        <v>21058705</v>
      </c>
      <c r="C178" s="7">
        <v>21058703.030000001</v>
      </c>
      <c r="D178" s="7">
        <v>1058703.03</v>
      </c>
      <c r="E178" s="7">
        <v>20000000</v>
      </c>
    </row>
    <row r="179" spans="1:5">
      <c r="A179" s="62" t="s">
        <v>249</v>
      </c>
      <c r="B179" s="7">
        <v>20469952</v>
      </c>
      <c r="C179" s="7">
        <v>20469952</v>
      </c>
      <c r="D179" s="7">
        <v>20469952</v>
      </c>
      <c r="E179" s="7">
        <v>0</v>
      </c>
    </row>
    <row r="180" spans="1:5">
      <c r="A180" s="62" t="s">
        <v>258</v>
      </c>
      <c r="B180" s="7">
        <v>20000000</v>
      </c>
      <c r="C180" s="7">
        <v>20000000</v>
      </c>
      <c r="D180" s="7">
        <v>19877999.940000001</v>
      </c>
      <c r="E180" s="7">
        <v>122000.06</v>
      </c>
    </row>
    <row r="181" spans="1:5">
      <c r="A181" s="62" t="s">
        <v>251</v>
      </c>
      <c r="B181" s="7">
        <v>20000000</v>
      </c>
      <c r="C181" s="7">
        <v>20000000</v>
      </c>
      <c r="D181" s="7">
        <v>14484305.029999999</v>
      </c>
      <c r="E181" s="7">
        <v>5515694.9699999997</v>
      </c>
    </row>
    <row r="182" spans="1:5">
      <c r="A182" s="62" t="s">
        <v>252</v>
      </c>
      <c r="B182" s="7">
        <v>20000000</v>
      </c>
      <c r="C182" s="7">
        <v>20000000</v>
      </c>
      <c r="D182" s="7">
        <v>19388192.07</v>
      </c>
      <c r="E182" s="7">
        <v>611807.93000000005</v>
      </c>
    </row>
    <row r="183" spans="1:5">
      <c r="A183" s="62" t="s">
        <v>575</v>
      </c>
      <c r="B183" s="7">
        <v>20000000</v>
      </c>
      <c r="C183" s="7">
        <v>20000000</v>
      </c>
      <c r="D183" s="7">
        <v>20000000</v>
      </c>
      <c r="E183" s="7">
        <v>0</v>
      </c>
    </row>
    <row r="184" spans="1:5">
      <c r="A184" s="62" t="s">
        <v>613</v>
      </c>
      <c r="B184" s="7">
        <v>20000000</v>
      </c>
      <c r="C184" s="7">
        <v>20000000</v>
      </c>
      <c r="D184" s="7">
        <v>15000000</v>
      </c>
      <c r="E184" s="7">
        <v>5000000</v>
      </c>
    </row>
    <row r="185" spans="1:5">
      <c r="A185" s="62" t="s">
        <v>260</v>
      </c>
      <c r="B185" s="7">
        <v>19961294</v>
      </c>
      <c r="C185" s="7">
        <v>19961293.649999999</v>
      </c>
      <c r="D185" s="7">
        <v>19961293.649999999</v>
      </c>
      <c r="E185" s="7">
        <v>0</v>
      </c>
    </row>
    <row r="186" spans="1:5">
      <c r="A186" s="62" t="s">
        <v>606</v>
      </c>
      <c r="B186" s="7">
        <v>19000000</v>
      </c>
      <c r="C186" s="7">
        <v>19000000</v>
      </c>
      <c r="D186" s="7">
        <v>0</v>
      </c>
      <c r="E186" s="7">
        <v>19000000</v>
      </c>
    </row>
    <row r="187" spans="1:5">
      <c r="A187" s="62" t="s">
        <v>288</v>
      </c>
      <c r="B187" s="7">
        <v>18021546</v>
      </c>
      <c r="C187" s="7">
        <v>18021546</v>
      </c>
      <c r="D187" s="7">
        <v>18021546</v>
      </c>
      <c r="E187" s="7">
        <v>0</v>
      </c>
    </row>
    <row r="188" spans="1:5">
      <c r="A188" s="62" t="s">
        <v>266</v>
      </c>
      <c r="B188" s="7">
        <v>17295575</v>
      </c>
      <c r="C188" s="7">
        <v>17295575</v>
      </c>
      <c r="D188" s="7">
        <v>17295575</v>
      </c>
      <c r="E188" s="7">
        <v>0</v>
      </c>
    </row>
    <row r="189" spans="1:5">
      <c r="A189" s="62" t="s">
        <v>426</v>
      </c>
      <c r="B189" s="7">
        <v>51476000</v>
      </c>
      <c r="C189" s="7">
        <v>17214181.559999999</v>
      </c>
      <c r="D189" s="7">
        <v>7533614.9399999995</v>
      </c>
      <c r="E189" s="7">
        <v>9680566.6199999992</v>
      </c>
    </row>
    <row r="190" spans="1:5">
      <c r="A190" s="62" t="s">
        <v>827</v>
      </c>
      <c r="B190" s="7">
        <v>18000000</v>
      </c>
      <c r="C190" s="7">
        <v>17141447.920000002</v>
      </c>
      <c r="D190" s="7">
        <v>17141447.920000002</v>
      </c>
      <c r="E190" s="7">
        <v>0</v>
      </c>
    </row>
    <row r="191" spans="1:5">
      <c r="A191" s="62" t="s">
        <v>265</v>
      </c>
      <c r="B191" s="7">
        <v>16999755</v>
      </c>
      <c r="C191" s="7">
        <v>16999755</v>
      </c>
      <c r="D191" s="7">
        <v>16999755</v>
      </c>
      <c r="E191" s="7">
        <v>0</v>
      </c>
    </row>
    <row r="192" spans="1:5">
      <c r="A192" s="62" t="s">
        <v>267</v>
      </c>
      <c r="B192" s="7">
        <v>16881654</v>
      </c>
      <c r="C192" s="7">
        <v>16881654</v>
      </c>
      <c r="D192" s="7">
        <v>16881654</v>
      </c>
      <c r="E192" s="7">
        <v>0</v>
      </c>
    </row>
    <row r="193" spans="1:5">
      <c r="A193" s="62" t="s">
        <v>268</v>
      </c>
      <c r="B193" s="7">
        <v>16763059</v>
      </c>
      <c r="C193" s="7">
        <v>16763059</v>
      </c>
      <c r="D193" s="7">
        <v>1699508</v>
      </c>
      <c r="E193" s="7">
        <v>15063551</v>
      </c>
    </row>
    <row r="194" spans="1:5">
      <c r="A194" s="62" t="s">
        <v>269</v>
      </c>
      <c r="B194" s="7">
        <v>16383889</v>
      </c>
      <c r="C194" s="7">
        <v>16383889</v>
      </c>
      <c r="D194" s="7">
        <v>0</v>
      </c>
      <c r="E194" s="7">
        <v>16383889</v>
      </c>
    </row>
    <row r="195" spans="1:5">
      <c r="A195" s="62" t="s">
        <v>261</v>
      </c>
      <c r="B195" s="7">
        <v>16132296</v>
      </c>
      <c r="C195" s="7">
        <v>16132296</v>
      </c>
      <c r="D195" s="7">
        <v>14494881.09</v>
      </c>
      <c r="E195" s="7">
        <v>1637414.91</v>
      </c>
    </row>
    <row r="196" spans="1:5">
      <c r="A196" s="62" t="s">
        <v>263</v>
      </c>
      <c r="B196" s="7">
        <v>16000000</v>
      </c>
      <c r="C196" s="7">
        <v>16000000</v>
      </c>
      <c r="D196" s="7">
        <v>16000000</v>
      </c>
      <c r="E196" s="7">
        <v>0</v>
      </c>
    </row>
    <row r="197" spans="1:5">
      <c r="A197" s="62" t="s">
        <v>291</v>
      </c>
      <c r="B197" s="7">
        <v>15540189</v>
      </c>
      <c r="C197" s="7">
        <v>15540189</v>
      </c>
      <c r="D197" s="7">
        <v>10344632</v>
      </c>
      <c r="E197" s="7">
        <v>5195557</v>
      </c>
    </row>
    <row r="198" spans="1:5">
      <c r="A198" s="62" t="s">
        <v>257</v>
      </c>
      <c r="B198" s="7">
        <v>15500000</v>
      </c>
      <c r="C198" s="7">
        <v>15500000</v>
      </c>
      <c r="D198" s="7">
        <v>14185610.859999999</v>
      </c>
      <c r="E198" s="7">
        <v>1314389.1399999999</v>
      </c>
    </row>
    <row r="199" spans="1:5">
      <c r="A199" s="62" t="s">
        <v>207</v>
      </c>
      <c r="B199" s="7">
        <v>15295360</v>
      </c>
      <c r="C199" s="7">
        <v>15295360</v>
      </c>
      <c r="D199" s="7">
        <v>0</v>
      </c>
      <c r="E199" s="7">
        <v>15295360</v>
      </c>
    </row>
    <row r="200" spans="1:5">
      <c r="A200" s="62" t="s">
        <v>302</v>
      </c>
      <c r="B200" s="7">
        <v>15148112</v>
      </c>
      <c r="C200" s="7">
        <v>15148112</v>
      </c>
      <c r="D200" s="7">
        <v>15148112</v>
      </c>
      <c r="E200" s="7">
        <v>0</v>
      </c>
    </row>
    <row r="201" spans="1:5">
      <c r="A201" s="62" t="s">
        <v>270</v>
      </c>
      <c r="B201" s="7">
        <v>15100000</v>
      </c>
      <c r="C201" s="7">
        <v>15100000</v>
      </c>
      <c r="D201" s="7">
        <v>15100000</v>
      </c>
      <c r="E201" s="7">
        <v>0</v>
      </c>
    </row>
    <row r="202" spans="1:5">
      <c r="A202" s="62" t="s">
        <v>271</v>
      </c>
      <c r="B202" s="7">
        <v>15000000</v>
      </c>
      <c r="C202" s="7">
        <v>15000000</v>
      </c>
      <c r="D202" s="7">
        <v>0</v>
      </c>
      <c r="E202" s="7">
        <v>15000000</v>
      </c>
    </row>
    <row r="203" spans="1:5">
      <c r="A203" s="62" t="s">
        <v>298</v>
      </c>
      <c r="B203" s="7">
        <v>15000000</v>
      </c>
      <c r="C203" s="7">
        <v>15000000</v>
      </c>
      <c r="D203" s="7">
        <v>15000000</v>
      </c>
      <c r="E203" s="7">
        <v>0</v>
      </c>
    </row>
    <row r="204" spans="1:5">
      <c r="A204" s="62" t="s">
        <v>254</v>
      </c>
      <c r="B204" s="7">
        <v>15000000</v>
      </c>
      <c r="C204" s="7">
        <v>15000000</v>
      </c>
      <c r="D204" s="7">
        <v>15000000</v>
      </c>
      <c r="E204" s="7">
        <v>0</v>
      </c>
    </row>
    <row r="205" spans="1:5">
      <c r="A205" s="62" t="s">
        <v>272</v>
      </c>
      <c r="B205" s="7">
        <v>15000000</v>
      </c>
      <c r="C205" s="7">
        <v>15000000</v>
      </c>
      <c r="D205" s="7">
        <v>15000000</v>
      </c>
      <c r="E205" s="7">
        <v>0</v>
      </c>
    </row>
    <row r="206" spans="1:5">
      <c r="A206" s="62" t="s">
        <v>636</v>
      </c>
      <c r="B206" s="7">
        <v>14449487</v>
      </c>
      <c r="C206" s="7">
        <v>14449487</v>
      </c>
      <c r="D206" s="7">
        <v>11924972</v>
      </c>
      <c r="E206" s="7">
        <v>2524515</v>
      </c>
    </row>
    <row r="207" spans="1:5">
      <c r="A207" s="62" t="s">
        <v>229</v>
      </c>
      <c r="B207" s="7">
        <v>14391671</v>
      </c>
      <c r="C207" s="7">
        <v>14391671</v>
      </c>
      <c r="D207" s="7">
        <v>14391671</v>
      </c>
      <c r="E207" s="7">
        <v>0</v>
      </c>
    </row>
    <row r="208" spans="1:5">
      <c r="A208" s="62" t="s">
        <v>274</v>
      </c>
      <c r="B208" s="7">
        <v>14018579</v>
      </c>
      <c r="C208" s="7">
        <v>14018579</v>
      </c>
      <c r="D208" s="7">
        <v>14018579</v>
      </c>
      <c r="E208" s="7">
        <v>0</v>
      </c>
    </row>
    <row r="209" spans="1:5">
      <c r="A209" s="62" t="s">
        <v>828</v>
      </c>
      <c r="B209" s="7">
        <v>13500000</v>
      </c>
      <c r="C209" s="7">
        <v>13500000</v>
      </c>
      <c r="D209" s="7">
        <v>8500000</v>
      </c>
      <c r="E209" s="7">
        <v>5000000</v>
      </c>
    </row>
    <row r="210" spans="1:5">
      <c r="A210" s="62" t="s">
        <v>276</v>
      </c>
      <c r="B210" s="7">
        <v>13278451</v>
      </c>
      <c r="C210" s="7">
        <v>13278451</v>
      </c>
      <c r="D210" s="7">
        <v>13193596.66</v>
      </c>
      <c r="E210" s="7">
        <v>84854.34</v>
      </c>
    </row>
    <row r="211" spans="1:5">
      <c r="A211" s="62" t="s">
        <v>264</v>
      </c>
      <c r="B211" s="7">
        <v>13199065</v>
      </c>
      <c r="C211" s="7">
        <v>13199065</v>
      </c>
      <c r="D211" s="7">
        <v>13199065</v>
      </c>
      <c r="E211" s="7">
        <v>0</v>
      </c>
    </row>
    <row r="212" spans="1:5">
      <c r="A212" s="62" t="s">
        <v>277</v>
      </c>
      <c r="B212" s="7">
        <v>12983202</v>
      </c>
      <c r="C212" s="7">
        <v>12983202</v>
      </c>
      <c r="D212" s="7">
        <v>12983202</v>
      </c>
      <c r="E212" s="7">
        <v>0</v>
      </c>
    </row>
    <row r="213" spans="1:5">
      <c r="A213" s="62" t="s">
        <v>622</v>
      </c>
      <c r="B213" s="7">
        <v>12000000</v>
      </c>
      <c r="C213" s="7">
        <v>12000000</v>
      </c>
      <c r="D213" s="7">
        <v>12000000</v>
      </c>
      <c r="E213" s="7">
        <v>0</v>
      </c>
    </row>
    <row r="214" spans="1:5">
      <c r="A214" s="62" t="s">
        <v>278</v>
      </c>
      <c r="B214" s="7">
        <v>11999574</v>
      </c>
      <c r="C214" s="7">
        <v>11999485.800000001</v>
      </c>
      <c r="D214" s="7">
        <v>7500519.6900000004</v>
      </c>
      <c r="E214" s="7">
        <v>4498966.1100000003</v>
      </c>
    </row>
    <row r="215" spans="1:5">
      <c r="A215" s="62" t="s">
        <v>281</v>
      </c>
      <c r="B215" s="7">
        <v>11981063</v>
      </c>
      <c r="C215" s="7">
        <v>11981063</v>
      </c>
      <c r="D215" s="7">
        <v>0</v>
      </c>
      <c r="E215" s="7">
        <v>11981063</v>
      </c>
    </row>
    <row r="216" spans="1:5">
      <c r="A216" s="62" t="s">
        <v>607</v>
      </c>
      <c r="B216" s="7">
        <v>11520000</v>
      </c>
      <c r="C216" s="7">
        <v>11520000</v>
      </c>
      <c r="D216" s="7">
        <v>11300000</v>
      </c>
      <c r="E216" s="7">
        <v>220000</v>
      </c>
    </row>
    <row r="217" spans="1:5">
      <c r="A217" s="62" t="s">
        <v>284</v>
      </c>
      <c r="B217" s="7">
        <v>11250000</v>
      </c>
      <c r="C217" s="7">
        <v>11250000</v>
      </c>
      <c r="D217" s="7">
        <v>0</v>
      </c>
      <c r="E217" s="7">
        <v>11250000</v>
      </c>
    </row>
    <row r="218" spans="1:5">
      <c r="A218" s="62" t="s">
        <v>318</v>
      </c>
      <c r="B218" s="7">
        <v>11200000</v>
      </c>
      <c r="C218" s="7">
        <v>11200000</v>
      </c>
      <c r="D218" s="7">
        <v>0</v>
      </c>
      <c r="E218" s="7">
        <v>11200000</v>
      </c>
    </row>
    <row r="219" spans="1:5">
      <c r="A219" s="62" t="s">
        <v>290</v>
      </c>
      <c r="B219" s="7">
        <v>11223298</v>
      </c>
      <c r="C219" s="7">
        <v>11178354.540000001</v>
      </c>
      <c r="D219" s="7">
        <v>10143754.140000001</v>
      </c>
      <c r="E219" s="7">
        <v>1034600.4</v>
      </c>
    </row>
    <row r="220" spans="1:5">
      <c r="A220" s="62" t="s">
        <v>285</v>
      </c>
      <c r="B220" s="7">
        <v>10981150</v>
      </c>
      <c r="C220" s="7">
        <v>10981150</v>
      </c>
      <c r="D220" s="7">
        <v>8666134</v>
      </c>
      <c r="E220" s="7">
        <v>2315016</v>
      </c>
    </row>
    <row r="221" spans="1:5">
      <c r="A221" s="62" t="s">
        <v>283</v>
      </c>
      <c r="B221" s="7">
        <v>10977938</v>
      </c>
      <c r="C221" s="7">
        <v>10977936.18</v>
      </c>
      <c r="D221" s="7">
        <v>8918720.709999999</v>
      </c>
      <c r="E221" s="7">
        <v>2059215.47</v>
      </c>
    </row>
    <row r="222" spans="1:5">
      <c r="A222" s="62" t="s">
        <v>286</v>
      </c>
      <c r="B222" s="7">
        <v>15210017</v>
      </c>
      <c r="C222" s="7">
        <v>10972798.460000001</v>
      </c>
      <c r="D222" s="7">
        <v>10017397.609999999</v>
      </c>
      <c r="E222" s="7">
        <v>955400.85</v>
      </c>
    </row>
    <row r="223" spans="1:5">
      <c r="A223" s="62" t="s">
        <v>326</v>
      </c>
      <c r="B223" s="7">
        <v>11076780</v>
      </c>
      <c r="C223" s="7">
        <v>10956340.280000001</v>
      </c>
      <c r="D223" s="7">
        <v>9809684</v>
      </c>
      <c r="E223" s="7">
        <v>1146656.28</v>
      </c>
    </row>
    <row r="224" spans="1:5">
      <c r="A224" s="62" t="s">
        <v>287</v>
      </c>
      <c r="B224" s="7">
        <v>10550517</v>
      </c>
      <c r="C224" s="7">
        <v>10550517</v>
      </c>
      <c r="D224" s="7">
        <v>10550517</v>
      </c>
      <c r="E224" s="7">
        <v>0</v>
      </c>
    </row>
    <row r="225" spans="1:5">
      <c r="A225" s="62" t="s">
        <v>292</v>
      </c>
      <c r="B225" s="7">
        <v>10329138</v>
      </c>
      <c r="C225" s="7">
        <v>10329138</v>
      </c>
      <c r="D225" s="7">
        <v>10329138</v>
      </c>
      <c r="E225" s="7">
        <v>0</v>
      </c>
    </row>
    <row r="226" spans="1:5">
      <c r="A226" s="62" t="s">
        <v>294</v>
      </c>
      <c r="B226" s="7">
        <v>10000000</v>
      </c>
      <c r="C226" s="7">
        <v>10000000</v>
      </c>
      <c r="D226" s="7">
        <v>10000000</v>
      </c>
      <c r="E226" s="7">
        <v>0</v>
      </c>
    </row>
    <row r="227" spans="1:5">
      <c r="A227" s="62" t="s">
        <v>295</v>
      </c>
      <c r="B227" s="7">
        <v>10000000</v>
      </c>
      <c r="C227" s="7">
        <v>10000000</v>
      </c>
      <c r="D227" s="7">
        <v>1205132.5</v>
      </c>
      <c r="E227" s="7">
        <v>8794867.5</v>
      </c>
    </row>
    <row r="228" spans="1:5">
      <c r="A228" s="62" t="s">
        <v>297</v>
      </c>
      <c r="B228" s="7">
        <v>10000000</v>
      </c>
      <c r="C228" s="7">
        <v>10000000</v>
      </c>
      <c r="D228" s="7">
        <v>0</v>
      </c>
      <c r="E228" s="7">
        <v>10000000</v>
      </c>
    </row>
    <row r="229" spans="1:5">
      <c r="A229" s="62" t="s">
        <v>255</v>
      </c>
      <c r="B229" s="7">
        <v>10000000</v>
      </c>
      <c r="C229" s="7">
        <v>10000000</v>
      </c>
      <c r="D229" s="7">
        <v>300000</v>
      </c>
      <c r="E229" s="7">
        <v>9700000</v>
      </c>
    </row>
    <row r="230" spans="1:5">
      <c r="A230" s="62" t="s">
        <v>514</v>
      </c>
      <c r="B230" s="7">
        <v>10000000</v>
      </c>
      <c r="C230" s="7">
        <v>9966513.4900000002</v>
      </c>
      <c r="D230" s="7">
        <v>0</v>
      </c>
      <c r="E230" s="7">
        <v>9966513.4900000002</v>
      </c>
    </row>
    <row r="231" spans="1:5">
      <c r="A231" s="62" t="s">
        <v>293</v>
      </c>
      <c r="B231" s="7">
        <v>9665125</v>
      </c>
      <c r="C231" s="7">
        <v>9665125</v>
      </c>
      <c r="D231" s="7">
        <v>6465787.4800000004</v>
      </c>
      <c r="E231" s="7">
        <v>3199337.52</v>
      </c>
    </row>
    <row r="232" spans="1:5">
      <c r="A232" s="62" t="s">
        <v>299</v>
      </c>
      <c r="B232" s="7">
        <v>9605718</v>
      </c>
      <c r="C232" s="7">
        <v>9604649</v>
      </c>
      <c r="D232" s="7">
        <v>9604649</v>
      </c>
      <c r="E232" s="7">
        <v>0</v>
      </c>
    </row>
    <row r="233" spans="1:5">
      <c r="A233" s="62" t="s">
        <v>315</v>
      </c>
      <c r="B233" s="7">
        <v>9529125</v>
      </c>
      <c r="C233" s="7">
        <v>9528739.7100000009</v>
      </c>
      <c r="D233" s="7">
        <v>5821359.5300000003</v>
      </c>
      <c r="E233" s="7">
        <v>3707380.18</v>
      </c>
    </row>
    <row r="234" spans="1:5">
      <c r="A234" s="62" t="s">
        <v>301</v>
      </c>
      <c r="B234" s="7">
        <v>9355984</v>
      </c>
      <c r="C234" s="7">
        <v>9355984</v>
      </c>
      <c r="D234" s="7">
        <v>9355984</v>
      </c>
      <c r="E234" s="7">
        <v>0</v>
      </c>
    </row>
    <row r="235" spans="1:5">
      <c r="A235" s="62" t="s">
        <v>309</v>
      </c>
      <c r="B235" s="7">
        <v>10000000</v>
      </c>
      <c r="C235" s="7">
        <v>9260236.0399999991</v>
      </c>
      <c r="D235" s="7">
        <v>4630118.0199999996</v>
      </c>
      <c r="E235" s="7">
        <v>4630118.0199999996</v>
      </c>
    </row>
    <row r="236" spans="1:5">
      <c r="A236" s="62" t="s">
        <v>307</v>
      </c>
      <c r="B236" s="7">
        <v>9069822</v>
      </c>
      <c r="C236" s="7">
        <v>9069822</v>
      </c>
      <c r="D236" s="7">
        <v>4891942.28</v>
      </c>
      <c r="E236" s="7">
        <v>4177879.72</v>
      </c>
    </row>
    <row r="237" spans="1:5">
      <c r="A237" s="62" t="s">
        <v>300</v>
      </c>
      <c r="B237" s="7">
        <v>10000000</v>
      </c>
      <c r="C237" s="7">
        <v>8836444.1999999993</v>
      </c>
      <c r="D237" s="7">
        <v>6836444.2000000002</v>
      </c>
      <c r="E237" s="7">
        <v>2000000</v>
      </c>
    </row>
    <row r="238" spans="1:5">
      <c r="A238" s="62" t="s">
        <v>311</v>
      </c>
      <c r="B238" s="7">
        <v>8000000</v>
      </c>
      <c r="C238" s="7">
        <v>8000000</v>
      </c>
      <c r="D238" s="7">
        <v>0</v>
      </c>
      <c r="E238" s="7">
        <v>8000000</v>
      </c>
    </row>
    <row r="239" spans="1:5">
      <c r="A239" s="62" t="s">
        <v>312</v>
      </c>
      <c r="B239" s="7">
        <v>8000000</v>
      </c>
      <c r="C239" s="7">
        <v>8000000</v>
      </c>
      <c r="D239" s="7">
        <v>0</v>
      </c>
      <c r="E239" s="7">
        <v>8000000</v>
      </c>
    </row>
    <row r="240" spans="1:5">
      <c r="A240" s="62" t="s">
        <v>304</v>
      </c>
      <c r="B240" s="7">
        <v>7714728</v>
      </c>
      <c r="C240" s="7">
        <v>7697654.5</v>
      </c>
      <c r="D240" s="7">
        <v>468946.4</v>
      </c>
      <c r="E240" s="7">
        <v>7228708.1000000006</v>
      </c>
    </row>
    <row r="241" spans="1:5">
      <c r="A241" s="62" t="s">
        <v>313</v>
      </c>
      <c r="B241" s="7">
        <v>7685938</v>
      </c>
      <c r="C241" s="7">
        <v>7685938</v>
      </c>
      <c r="D241" s="7">
        <v>7598800</v>
      </c>
      <c r="E241" s="7">
        <v>87138</v>
      </c>
    </row>
    <row r="242" spans="1:5">
      <c r="A242" s="62" t="s">
        <v>340</v>
      </c>
      <c r="B242" s="7">
        <v>8119616</v>
      </c>
      <c r="C242" s="7">
        <v>7662198.0700000003</v>
      </c>
      <c r="D242" s="7">
        <v>7662198.0700000003</v>
      </c>
      <c r="E242" s="7">
        <v>0</v>
      </c>
    </row>
    <row r="243" spans="1:5">
      <c r="A243" s="62" t="s">
        <v>314</v>
      </c>
      <c r="B243" s="7">
        <v>7598011</v>
      </c>
      <c r="C243" s="7">
        <v>7598011</v>
      </c>
      <c r="D243" s="7">
        <v>7598011</v>
      </c>
      <c r="E243" s="7">
        <v>0</v>
      </c>
    </row>
    <row r="244" spans="1:5">
      <c r="A244" s="62" t="s">
        <v>305</v>
      </c>
      <c r="B244" s="7">
        <v>8706162</v>
      </c>
      <c r="C244" s="7">
        <v>7556911.0199999996</v>
      </c>
      <c r="D244" s="7">
        <v>7307305.71</v>
      </c>
      <c r="E244" s="7">
        <v>249605.31</v>
      </c>
    </row>
    <row r="245" spans="1:5">
      <c r="A245" s="62" t="s">
        <v>344</v>
      </c>
      <c r="B245" s="7">
        <v>7189452</v>
      </c>
      <c r="C245" s="7">
        <v>7189452</v>
      </c>
      <c r="D245" s="7">
        <v>7189452</v>
      </c>
      <c r="E245" s="7">
        <v>0</v>
      </c>
    </row>
    <row r="246" spans="1:5">
      <c r="A246" s="62" t="s">
        <v>317</v>
      </c>
      <c r="B246" s="7">
        <v>7122516</v>
      </c>
      <c r="C246" s="7">
        <v>7120994</v>
      </c>
      <c r="D246" s="7">
        <v>7120994</v>
      </c>
      <c r="E246" s="7">
        <v>0</v>
      </c>
    </row>
    <row r="247" spans="1:5">
      <c r="A247" s="62" t="s">
        <v>319</v>
      </c>
      <c r="B247" s="7">
        <v>6489913</v>
      </c>
      <c r="C247" s="7">
        <v>6489908.2599999998</v>
      </c>
      <c r="D247" s="7">
        <v>6489908.2599999998</v>
      </c>
      <c r="E247" s="7">
        <v>0</v>
      </c>
    </row>
    <row r="248" spans="1:5">
      <c r="A248" s="62" t="s">
        <v>327</v>
      </c>
      <c r="B248" s="7">
        <v>6438146</v>
      </c>
      <c r="C248" s="7">
        <v>6438146</v>
      </c>
      <c r="D248" s="7">
        <v>3515610</v>
      </c>
      <c r="E248" s="7">
        <v>2922536</v>
      </c>
    </row>
    <row r="249" spans="1:5">
      <c r="A249" s="62" t="s">
        <v>316</v>
      </c>
      <c r="B249" s="7">
        <v>10000000</v>
      </c>
      <c r="C249" s="7">
        <v>6403225.7999999998</v>
      </c>
      <c r="D249" s="7">
        <v>6403225.7999999998</v>
      </c>
      <c r="E249" s="7">
        <v>0</v>
      </c>
    </row>
    <row r="250" spans="1:5">
      <c r="A250" s="62" t="s">
        <v>330</v>
      </c>
      <c r="B250" s="7">
        <v>6009000</v>
      </c>
      <c r="C250" s="7">
        <v>6009000</v>
      </c>
      <c r="D250" s="7">
        <v>0</v>
      </c>
      <c r="E250" s="7">
        <v>6009000</v>
      </c>
    </row>
    <row r="251" spans="1:5">
      <c r="A251" s="62" t="s">
        <v>325</v>
      </c>
      <c r="B251" s="7">
        <v>6000000</v>
      </c>
      <c r="C251" s="7">
        <v>6000000</v>
      </c>
      <c r="D251" s="7">
        <v>6000000</v>
      </c>
      <c r="E251" s="7">
        <v>0</v>
      </c>
    </row>
    <row r="252" spans="1:5">
      <c r="A252" s="62" t="s">
        <v>639</v>
      </c>
      <c r="B252" s="7">
        <v>6000000</v>
      </c>
      <c r="C252" s="7">
        <v>6000000</v>
      </c>
      <c r="D252" s="7">
        <v>6000000</v>
      </c>
      <c r="E252" s="7">
        <v>0</v>
      </c>
    </row>
    <row r="253" spans="1:5">
      <c r="A253" s="62" t="s">
        <v>335</v>
      </c>
      <c r="B253" s="7">
        <v>5984418</v>
      </c>
      <c r="C253" s="7">
        <v>5984418</v>
      </c>
      <c r="D253" s="7">
        <v>5984418</v>
      </c>
      <c r="E253" s="7">
        <v>0</v>
      </c>
    </row>
    <row r="254" spans="1:5">
      <c r="A254" s="62" t="s">
        <v>341</v>
      </c>
      <c r="B254" s="7">
        <v>5723069</v>
      </c>
      <c r="C254" s="7">
        <v>5723069</v>
      </c>
      <c r="D254" s="7">
        <v>5723069</v>
      </c>
      <c r="E254" s="7">
        <v>0</v>
      </c>
    </row>
    <row r="255" spans="1:5">
      <c r="A255" s="62" t="s">
        <v>334</v>
      </c>
      <c r="B255" s="7">
        <v>5679376</v>
      </c>
      <c r="C255" s="7">
        <v>5679376</v>
      </c>
      <c r="D255" s="7">
        <v>5148876</v>
      </c>
      <c r="E255" s="7">
        <v>530500</v>
      </c>
    </row>
    <row r="256" spans="1:5">
      <c r="A256" s="62" t="s">
        <v>328</v>
      </c>
      <c r="B256" s="7">
        <v>5538423</v>
      </c>
      <c r="C256" s="7">
        <v>5538422.1600000001</v>
      </c>
      <c r="D256" s="7">
        <v>138422.16</v>
      </c>
      <c r="E256" s="7">
        <v>5400000</v>
      </c>
    </row>
    <row r="257" spans="1:5">
      <c r="A257" s="62" t="s">
        <v>558</v>
      </c>
      <c r="B257" s="7">
        <v>5500000</v>
      </c>
      <c r="C257" s="7">
        <v>5500000</v>
      </c>
      <c r="D257" s="7">
        <v>5000000</v>
      </c>
      <c r="E257" s="7">
        <v>500000</v>
      </c>
    </row>
    <row r="258" spans="1:5">
      <c r="A258" s="62" t="s">
        <v>355</v>
      </c>
      <c r="B258" s="7">
        <v>5319216</v>
      </c>
      <c r="C258" s="7">
        <v>5319216</v>
      </c>
      <c r="D258" s="7">
        <v>4629216</v>
      </c>
      <c r="E258" s="7">
        <v>690000</v>
      </c>
    </row>
    <row r="259" spans="1:5">
      <c r="A259" s="62" t="s">
        <v>346</v>
      </c>
      <c r="B259" s="7">
        <v>5229355</v>
      </c>
      <c r="C259" s="7">
        <v>5229355</v>
      </c>
      <c r="D259" s="7">
        <v>5229355</v>
      </c>
      <c r="E259" s="7">
        <v>0</v>
      </c>
    </row>
    <row r="260" spans="1:5">
      <c r="A260" s="62" t="s">
        <v>331</v>
      </c>
      <c r="B260" s="7">
        <v>5121751</v>
      </c>
      <c r="C260" s="7">
        <v>5121751</v>
      </c>
      <c r="D260" s="7">
        <v>5121751</v>
      </c>
      <c r="E260" s="7">
        <v>0</v>
      </c>
    </row>
    <row r="261" spans="1:5">
      <c r="A261" s="62" t="s">
        <v>504</v>
      </c>
      <c r="B261" s="7">
        <v>5000000</v>
      </c>
      <c r="C261" s="7">
        <v>5000000</v>
      </c>
      <c r="D261" s="7">
        <v>0</v>
      </c>
      <c r="E261" s="7">
        <v>5000000</v>
      </c>
    </row>
    <row r="262" spans="1:5">
      <c r="A262" s="62" t="s">
        <v>336</v>
      </c>
      <c r="B262" s="7">
        <v>5000000</v>
      </c>
      <c r="C262" s="7">
        <v>5000000</v>
      </c>
      <c r="D262" s="7">
        <v>0</v>
      </c>
      <c r="E262" s="7">
        <v>5000000</v>
      </c>
    </row>
    <row r="263" spans="1:5">
      <c r="A263" s="62" t="s">
        <v>590</v>
      </c>
      <c r="B263" s="7">
        <v>5000000</v>
      </c>
      <c r="C263" s="7">
        <v>5000000</v>
      </c>
      <c r="D263" s="7">
        <v>5000000</v>
      </c>
      <c r="E263" s="7">
        <v>0</v>
      </c>
    </row>
    <row r="264" spans="1:5">
      <c r="A264" s="62" t="s">
        <v>384</v>
      </c>
      <c r="B264" s="7">
        <v>4935853</v>
      </c>
      <c r="C264" s="7">
        <v>4932273</v>
      </c>
      <c r="D264" s="7">
        <v>3800528</v>
      </c>
      <c r="E264" s="7">
        <v>1131745</v>
      </c>
    </row>
    <row r="265" spans="1:5">
      <c r="A265" s="62" t="s">
        <v>337</v>
      </c>
      <c r="B265" s="7">
        <v>4521304</v>
      </c>
      <c r="C265" s="7">
        <v>4521304</v>
      </c>
      <c r="D265" s="7">
        <v>4521304</v>
      </c>
      <c r="E265" s="7">
        <v>0</v>
      </c>
    </row>
    <row r="266" spans="1:5">
      <c r="A266" s="62" t="s">
        <v>345</v>
      </c>
      <c r="B266" s="7">
        <v>4490785</v>
      </c>
      <c r="C266" s="7">
        <v>4490785</v>
      </c>
      <c r="D266" s="7">
        <v>4465460.7300000004</v>
      </c>
      <c r="E266" s="7">
        <v>25324.27</v>
      </c>
    </row>
    <row r="267" spans="1:5">
      <c r="A267" s="62" t="s">
        <v>347</v>
      </c>
      <c r="B267" s="7">
        <v>4424919</v>
      </c>
      <c r="C267" s="7">
        <v>4424919</v>
      </c>
      <c r="D267" s="7">
        <v>4424919</v>
      </c>
      <c r="E267" s="7">
        <v>0</v>
      </c>
    </row>
    <row r="268" spans="1:5">
      <c r="A268" s="62" t="s">
        <v>339</v>
      </c>
      <c r="B268" s="7">
        <v>4300750</v>
      </c>
      <c r="C268" s="7">
        <v>4300750</v>
      </c>
      <c r="D268" s="7">
        <v>4300750</v>
      </c>
      <c r="E268" s="7">
        <v>0</v>
      </c>
    </row>
    <row r="269" spans="1:5">
      <c r="A269" s="62" t="s">
        <v>303</v>
      </c>
      <c r="B269" s="7">
        <v>4282673</v>
      </c>
      <c r="C269" s="7">
        <v>4282673</v>
      </c>
      <c r="D269" s="7">
        <v>4282673</v>
      </c>
      <c r="E269" s="7">
        <v>0</v>
      </c>
    </row>
    <row r="270" spans="1:5">
      <c r="A270" s="62" t="s">
        <v>350</v>
      </c>
      <c r="B270" s="7">
        <v>4051510</v>
      </c>
      <c r="C270" s="7">
        <v>4051510</v>
      </c>
      <c r="D270" s="7">
        <v>0</v>
      </c>
      <c r="E270" s="7">
        <v>4051510</v>
      </c>
    </row>
    <row r="271" spans="1:5">
      <c r="A271" s="62" t="s">
        <v>338</v>
      </c>
      <c r="B271" s="7">
        <v>3995241</v>
      </c>
      <c r="C271" s="7">
        <v>3995241</v>
      </c>
      <c r="D271" s="7">
        <v>3424065</v>
      </c>
      <c r="E271" s="7">
        <v>571176</v>
      </c>
    </row>
    <row r="272" spans="1:5">
      <c r="A272" s="62" t="s">
        <v>348</v>
      </c>
      <c r="B272" s="7">
        <v>3965061</v>
      </c>
      <c r="C272" s="7">
        <v>3965061</v>
      </c>
      <c r="D272" s="7">
        <v>3965061</v>
      </c>
      <c r="E272" s="7">
        <v>0</v>
      </c>
    </row>
    <row r="273" spans="1:5">
      <c r="A273" s="62" t="s">
        <v>349</v>
      </c>
      <c r="B273" s="7">
        <v>3965061</v>
      </c>
      <c r="C273" s="7">
        <v>3965061</v>
      </c>
      <c r="D273" s="7">
        <v>3965061</v>
      </c>
      <c r="E273" s="7">
        <v>0</v>
      </c>
    </row>
    <row r="274" spans="1:5">
      <c r="A274" s="62" t="s">
        <v>343</v>
      </c>
      <c r="B274" s="7">
        <v>3994019</v>
      </c>
      <c r="C274" s="7">
        <v>3955904.96</v>
      </c>
      <c r="D274" s="7">
        <v>3880311</v>
      </c>
      <c r="E274" s="7">
        <v>75593.960000000006</v>
      </c>
    </row>
    <row r="275" spans="1:5">
      <c r="A275" s="62" t="s">
        <v>351</v>
      </c>
      <c r="B275" s="7">
        <v>3624969</v>
      </c>
      <c r="C275" s="7">
        <v>3624969</v>
      </c>
      <c r="D275" s="7">
        <v>0</v>
      </c>
      <c r="E275" s="7">
        <v>3624969</v>
      </c>
    </row>
    <row r="276" spans="1:5">
      <c r="A276" s="62" t="s">
        <v>352</v>
      </c>
      <c r="B276" s="7">
        <v>3615198</v>
      </c>
      <c r="C276" s="7">
        <v>3615198</v>
      </c>
      <c r="D276" s="7">
        <v>3615198</v>
      </c>
      <c r="E276" s="7">
        <v>0</v>
      </c>
    </row>
    <row r="277" spans="1:5">
      <c r="A277" s="62" t="s">
        <v>353</v>
      </c>
      <c r="B277" s="7">
        <v>3589065</v>
      </c>
      <c r="C277" s="7">
        <v>3589065</v>
      </c>
      <c r="D277" s="7">
        <v>3589065</v>
      </c>
      <c r="E277" s="7">
        <v>0</v>
      </c>
    </row>
    <row r="278" spans="1:5">
      <c r="A278" s="62" t="s">
        <v>372</v>
      </c>
      <c r="B278" s="7">
        <v>5780567</v>
      </c>
      <c r="C278" s="7">
        <v>3544959.87</v>
      </c>
      <c r="D278" s="7">
        <v>3544959.87</v>
      </c>
      <c r="E278" s="7">
        <v>0</v>
      </c>
    </row>
    <row r="279" spans="1:5">
      <c r="A279" s="62" t="s">
        <v>829</v>
      </c>
      <c r="B279" s="7">
        <v>3400000</v>
      </c>
      <c r="C279" s="7">
        <v>3400000</v>
      </c>
      <c r="D279" s="7">
        <v>3400000</v>
      </c>
      <c r="E279" s="7">
        <v>0</v>
      </c>
    </row>
    <row r="280" spans="1:5">
      <c r="A280" s="62" t="s">
        <v>360</v>
      </c>
      <c r="B280" s="7">
        <v>3349089</v>
      </c>
      <c r="C280" s="7">
        <v>3349089</v>
      </c>
      <c r="D280" s="7">
        <v>3349089</v>
      </c>
      <c r="E280" s="7">
        <v>0</v>
      </c>
    </row>
    <row r="281" spans="1:5">
      <c r="A281" s="62" t="s">
        <v>358</v>
      </c>
      <c r="B281" s="7">
        <v>3345907</v>
      </c>
      <c r="C281" s="7">
        <v>3345907</v>
      </c>
      <c r="D281" s="7">
        <v>3345907</v>
      </c>
      <c r="E281" s="7">
        <v>0</v>
      </c>
    </row>
    <row r="282" spans="1:5">
      <c r="A282" s="62" t="s">
        <v>371</v>
      </c>
      <c r="B282" s="7">
        <v>3286086</v>
      </c>
      <c r="C282" s="7">
        <v>3285833.49</v>
      </c>
      <c r="D282" s="7">
        <v>3207084.63</v>
      </c>
      <c r="E282" s="7">
        <v>78748.86</v>
      </c>
    </row>
    <row r="283" spans="1:5">
      <c r="A283" s="62" t="s">
        <v>357</v>
      </c>
      <c r="B283" s="7">
        <v>3284710</v>
      </c>
      <c r="C283" s="7">
        <v>3284710</v>
      </c>
      <c r="D283" s="7">
        <v>3284710</v>
      </c>
      <c r="E283" s="7">
        <v>0</v>
      </c>
    </row>
    <row r="284" spans="1:5">
      <c r="A284" s="62" t="s">
        <v>342</v>
      </c>
      <c r="B284" s="7">
        <v>3207467</v>
      </c>
      <c r="C284" s="7">
        <v>3207467</v>
      </c>
      <c r="D284" s="7">
        <v>3207467</v>
      </c>
      <c r="E284" s="7">
        <v>0</v>
      </c>
    </row>
    <row r="285" spans="1:5">
      <c r="A285" s="62" t="s">
        <v>354</v>
      </c>
      <c r="B285" s="7">
        <v>5997202</v>
      </c>
      <c r="C285" s="7">
        <v>3185263.01</v>
      </c>
      <c r="D285" s="7">
        <v>1185263.01</v>
      </c>
      <c r="E285" s="7">
        <v>2000000</v>
      </c>
    </row>
    <row r="286" spans="1:5">
      <c r="A286" s="62" t="s">
        <v>362</v>
      </c>
      <c r="B286" s="7">
        <v>3171363</v>
      </c>
      <c r="C286" s="7">
        <v>3171363</v>
      </c>
      <c r="D286" s="7">
        <v>3171363</v>
      </c>
      <c r="E286" s="7">
        <v>0</v>
      </c>
    </row>
    <row r="287" spans="1:5">
      <c r="A287" s="62" t="s">
        <v>356</v>
      </c>
      <c r="B287" s="7">
        <v>3469576</v>
      </c>
      <c r="C287" s="7">
        <v>3095985</v>
      </c>
      <c r="D287" s="7">
        <v>3095985</v>
      </c>
      <c r="E287" s="7">
        <v>0</v>
      </c>
    </row>
    <row r="288" spans="1:5">
      <c r="A288" s="62" t="s">
        <v>322</v>
      </c>
      <c r="B288" s="7">
        <v>3000000</v>
      </c>
      <c r="C288" s="7">
        <v>3000000</v>
      </c>
      <c r="D288" s="7">
        <v>3000000</v>
      </c>
      <c r="E288" s="7">
        <v>0</v>
      </c>
    </row>
    <row r="289" spans="1:5">
      <c r="A289" s="62" t="s">
        <v>310</v>
      </c>
      <c r="B289" s="7">
        <v>3000000</v>
      </c>
      <c r="C289" s="7">
        <v>3000000</v>
      </c>
      <c r="D289" s="7">
        <v>0</v>
      </c>
      <c r="E289" s="7">
        <v>3000000</v>
      </c>
    </row>
    <row r="290" spans="1:5">
      <c r="A290" s="62" t="s">
        <v>363</v>
      </c>
      <c r="B290" s="7">
        <v>3000000</v>
      </c>
      <c r="C290" s="7">
        <v>3000000</v>
      </c>
      <c r="D290" s="7">
        <v>2000000</v>
      </c>
      <c r="E290" s="7">
        <v>1000000</v>
      </c>
    </row>
    <row r="291" spans="1:5">
      <c r="A291" s="62" t="s">
        <v>652</v>
      </c>
      <c r="B291" s="7">
        <v>3000000</v>
      </c>
      <c r="C291" s="7">
        <v>3000000</v>
      </c>
      <c r="D291" s="7">
        <v>3000000</v>
      </c>
      <c r="E291" s="7">
        <v>0</v>
      </c>
    </row>
    <row r="292" spans="1:5">
      <c r="A292" s="62" t="s">
        <v>365</v>
      </c>
      <c r="B292" s="7">
        <v>2946699</v>
      </c>
      <c r="C292" s="7">
        <v>2945960</v>
      </c>
      <c r="D292" s="7">
        <v>2945960</v>
      </c>
      <c r="E292" s="7">
        <v>0</v>
      </c>
    </row>
    <row r="293" spans="1:5">
      <c r="A293" s="62" t="s">
        <v>306</v>
      </c>
      <c r="B293" s="7">
        <v>2800000</v>
      </c>
      <c r="C293" s="7">
        <v>2800000</v>
      </c>
      <c r="D293" s="7">
        <v>2800000</v>
      </c>
      <c r="E293" s="7">
        <v>0</v>
      </c>
    </row>
    <row r="294" spans="1:5">
      <c r="A294" s="62" t="s">
        <v>366</v>
      </c>
      <c r="B294" s="7">
        <v>2787272</v>
      </c>
      <c r="C294" s="7">
        <v>2787272</v>
      </c>
      <c r="D294" s="7">
        <v>2787272</v>
      </c>
      <c r="E294" s="7">
        <v>0</v>
      </c>
    </row>
    <row r="295" spans="1:5">
      <c r="A295" s="62" t="s">
        <v>604</v>
      </c>
      <c r="B295" s="7">
        <v>2775225</v>
      </c>
      <c r="C295" s="7">
        <v>2775225</v>
      </c>
      <c r="D295" s="7">
        <v>2238362.2799999998</v>
      </c>
      <c r="E295" s="7">
        <v>536862.71999999997</v>
      </c>
    </row>
    <row r="296" spans="1:5">
      <c r="A296" s="62" t="s">
        <v>669</v>
      </c>
      <c r="B296" s="7">
        <v>2682235</v>
      </c>
      <c r="C296" s="7">
        <v>2682235</v>
      </c>
      <c r="D296" s="7">
        <v>403193.7</v>
      </c>
      <c r="E296" s="7">
        <v>2279041.2999999998</v>
      </c>
    </row>
    <row r="297" spans="1:5">
      <c r="A297" s="62" t="s">
        <v>321</v>
      </c>
      <c r="B297" s="7">
        <v>2673206</v>
      </c>
      <c r="C297" s="7">
        <v>2673206</v>
      </c>
      <c r="D297" s="7">
        <v>2673206</v>
      </c>
      <c r="E297" s="7">
        <v>0</v>
      </c>
    </row>
    <row r="298" spans="1:5">
      <c r="A298" s="62" t="s">
        <v>399</v>
      </c>
      <c r="B298" s="7">
        <v>2649249</v>
      </c>
      <c r="C298" s="7">
        <v>2649248.44</v>
      </c>
      <c r="D298" s="7">
        <v>988808.44</v>
      </c>
      <c r="E298" s="7">
        <v>1660440</v>
      </c>
    </row>
    <row r="299" spans="1:5">
      <c r="A299" s="62" t="s">
        <v>379</v>
      </c>
      <c r="B299" s="7">
        <v>2516412</v>
      </c>
      <c r="C299" s="7">
        <v>2516412</v>
      </c>
      <c r="D299" s="7">
        <v>2516412</v>
      </c>
      <c r="E299" s="7">
        <v>0</v>
      </c>
    </row>
    <row r="300" spans="1:5">
      <c r="A300" s="62" t="s">
        <v>368</v>
      </c>
      <c r="B300" s="7">
        <v>2639990</v>
      </c>
      <c r="C300" s="7">
        <v>2509367.86</v>
      </c>
      <c r="D300" s="7">
        <v>2295367.86</v>
      </c>
      <c r="E300" s="7">
        <v>214000</v>
      </c>
    </row>
    <row r="301" spans="1:5">
      <c r="A301" s="62" t="s">
        <v>375</v>
      </c>
      <c r="B301" s="7">
        <v>2500000</v>
      </c>
      <c r="C301" s="7">
        <v>2500000</v>
      </c>
      <c r="D301" s="7">
        <v>0</v>
      </c>
      <c r="E301" s="7">
        <v>2500000</v>
      </c>
    </row>
    <row r="302" spans="1:5">
      <c r="A302" s="62" t="s">
        <v>369</v>
      </c>
      <c r="B302" s="7">
        <v>2500000</v>
      </c>
      <c r="C302" s="7">
        <v>2500000</v>
      </c>
      <c r="D302" s="7">
        <v>0</v>
      </c>
      <c r="E302" s="7">
        <v>2500000</v>
      </c>
    </row>
    <row r="303" spans="1:5">
      <c r="A303" s="62" t="s">
        <v>367</v>
      </c>
      <c r="B303" s="7">
        <v>2454414</v>
      </c>
      <c r="C303" s="7">
        <v>2454414</v>
      </c>
      <c r="D303" s="7">
        <v>2454414</v>
      </c>
      <c r="E303" s="7">
        <v>0</v>
      </c>
    </row>
    <row r="304" spans="1:5">
      <c r="A304" s="62" t="s">
        <v>612</v>
      </c>
      <c r="B304" s="7">
        <v>2443220</v>
      </c>
      <c r="C304" s="7">
        <v>2443220</v>
      </c>
      <c r="D304" s="7">
        <v>2443220</v>
      </c>
      <c r="E304" s="7">
        <v>0</v>
      </c>
    </row>
    <row r="305" spans="1:5">
      <c r="A305" s="62" t="s">
        <v>361</v>
      </c>
      <c r="B305" s="7">
        <v>2417007</v>
      </c>
      <c r="C305" s="7">
        <v>2417007</v>
      </c>
      <c r="D305" s="7">
        <v>2417007</v>
      </c>
      <c r="E305" s="7">
        <v>0</v>
      </c>
    </row>
    <row r="306" spans="1:5">
      <c r="A306" s="62" t="s">
        <v>373</v>
      </c>
      <c r="B306" s="7">
        <v>2553839</v>
      </c>
      <c r="C306" s="7">
        <v>2314161.73</v>
      </c>
      <c r="D306" s="7">
        <v>2286626.83</v>
      </c>
      <c r="E306" s="7">
        <v>27534.9</v>
      </c>
    </row>
    <row r="307" spans="1:5">
      <c r="A307" s="62" t="s">
        <v>376</v>
      </c>
      <c r="B307" s="7">
        <v>2246660</v>
      </c>
      <c r="C307" s="7">
        <v>2246660</v>
      </c>
      <c r="D307" s="7">
        <v>2246660</v>
      </c>
      <c r="E307" s="7">
        <v>0</v>
      </c>
    </row>
    <row r="308" spans="1:5">
      <c r="A308" s="62" t="s">
        <v>393</v>
      </c>
      <c r="B308" s="7">
        <v>2222165</v>
      </c>
      <c r="C308" s="7">
        <v>2222165</v>
      </c>
      <c r="D308" s="7">
        <v>2222165</v>
      </c>
      <c r="E308" s="7">
        <v>0</v>
      </c>
    </row>
    <row r="309" spans="1:5">
      <c r="A309" s="62" t="s">
        <v>377</v>
      </c>
      <c r="B309" s="7">
        <v>2063095</v>
      </c>
      <c r="C309" s="7">
        <v>2063095</v>
      </c>
      <c r="D309" s="7">
        <v>2063095</v>
      </c>
      <c r="E309" s="7">
        <v>0</v>
      </c>
    </row>
    <row r="310" spans="1:5">
      <c r="A310" s="62" t="s">
        <v>380</v>
      </c>
      <c r="B310" s="7">
        <v>2000000</v>
      </c>
      <c r="C310" s="7">
        <v>2000000</v>
      </c>
      <c r="D310" s="7">
        <v>2000000</v>
      </c>
      <c r="E310" s="7">
        <v>0</v>
      </c>
    </row>
    <row r="311" spans="1:5">
      <c r="A311" s="62" t="s">
        <v>381</v>
      </c>
      <c r="B311" s="7">
        <v>2000000</v>
      </c>
      <c r="C311" s="7">
        <v>2000000</v>
      </c>
      <c r="D311" s="7">
        <v>0</v>
      </c>
      <c r="E311" s="7">
        <v>2000000</v>
      </c>
    </row>
    <row r="312" spans="1:5">
      <c r="A312" s="62" t="s">
        <v>382</v>
      </c>
      <c r="B312" s="7">
        <v>2000000</v>
      </c>
      <c r="C312" s="7">
        <v>2000000</v>
      </c>
      <c r="D312" s="7">
        <v>0</v>
      </c>
      <c r="E312" s="7">
        <v>2000000</v>
      </c>
    </row>
    <row r="313" spans="1:5">
      <c r="A313" s="62" t="s">
        <v>519</v>
      </c>
      <c r="B313" s="7">
        <v>2000000</v>
      </c>
      <c r="C313" s="7">
        <v>2000000</v>
      </c>
      <c r="D313" s="7">
        <v>0</v>
      </c>
      <c r="E313" s="7">
        <v>2000000</v>
      </c>
    </row>
    <row r="314" spans="1:5">
      <c r="A314" s="62" t="s">
        <v>383</v>
      </c>
      <c r="B314" s="7">
        <v>2000000</v>
      </c>
      <c r="C314" s="7">
        <v>2000000</v>
      </c>
      <c r="D314" s="7">
        <v>0</v>
      </c>
      <c r="E314" s="7">
        <v>2000000</v>
      </c>
    </row>
    <row r="315" spans="1:5">
      <c r="A315" s="62" t="s">
        <v>587</v>
      </c>
      <c r="B315" s="7">
        <v>2000000</v>
      </c>
      <c r="C315" s="7">
        <v>2000000</v>
      </c>
      <c r="D315" s="7">
        <v>0</v>
      </c>
      <c r="E315" s="7">
        <v>2000000</v>
      </c>
    </row>
    <row r="316" spans="1:5">
      <c r="A316" s="62" t="s">
        <v>585</v>
      </c>
      <c r="B316" s="7">
        <v>2000000</v>
      </c>
      <c r="C316" s="7">
        <v>2000000</v>
      </c>
      <c r="D316" s="7">
        <v>0</v>
      </c>
      <c r="E316" s="7">
        <v>2000000</v>
      </c>
    </row>
    <row r="317" spans="1:5">
      <c r="A317" s="62" t="s">
        <v>388</v>
      </c>
      <c r="B317" s="7">
        <v>1989803</v>
      </c>
      <c r="C317" s="7">
        <v>1989803</v>
      </c>
      <c r="D317" s="7">
        <v>1989803</v>
      </c>
      <c r="E317" s="7">
        <v>0</v>
      </c>
    </row>
    <row r="318" spans="1:5">
      <c r="A318" s="62" t="s">
        <v>385</v>
      </c>
      <c r="B318" s="7">
        <v>1774007</v>
      </c>
      <c r="C318" s="7">
        <v>1774007</v>
      </c>
      <c r="D318" s="7">
        <v>0</v>
      </c>
      <c r="E318" s="7">
        <v>1774007</v>
      </c>
    </row>
    <row r="319" spans="1:5">
      <c r="A319" s="62" t="s">
        <v>387</v>
      </c>
      <c r="B319" s="7">
        <v>1768008</v>
      </c>
      <c r="C319" s="7">
        <v>1768008</v>
      </c>
      <c r="D319" s="7">
        <v>1768008</v>
      </c>
      <c r="E319" s="7">
        <v>0</v>
      </c>
    </row>
    <row r="320" spans="1:5">
      <c r="A320" s="62" t="s">
        <v>390</v>
      </c>
      <c r="B320" s="7">
        <v>1752940</v>
      </c>
      <c r="C320" s="7">
        <v>1752940</v>
      </c>
      <c r="D320" s="7">
        <v>1752940</v>
      </c>
      <c r="E320" s="7">
        <v>0</v>
      </c>
    </row>
    <row r="321" spans="1:5">
      <c r="A321" s="62" t="s">
        <v>830</v>
      </c>
      <c r="B321" s="7">
        <v>2000000</v>
      </c>
      <c r="C321" s="7">
        <v>1751754.39</v>
      </c>
      <c r="D321" s="7">
        <v>0</v>
      </c>
      <c r="E321" s="7">
        <v>1751754.39</v>
      </c>
    </row>
    <row r="322" spans="1:5">
      <c r="A322" s="62" t="s">
        <v>396</v>
      </c>
      <c r="B322" s="7">
        <v>1716889</v>
      </c>
      <c r="C322" s="7">
        <v>1716888.72</v>
      </c>
      <c r="D322" s="7">
        <v>802678.72</v>
      </c>
      <c r="E322" s="7">
        <v>914210</v>
      </c>
    </row>
    <row r="323" spans="1:5">
      <c r="A323" s="62" t="s">
        <v>392</v>
      </c>
      <c r="B323" s="7">
        <v>1700000</v>
      </c>
      <c r="C323" s="7">
        <v>1700000</v>
      </c>
      <c r="D323" s="7">
        <v>1700000</v>
      </c>
      <c r="E323" s="7">
        <v>0</v>
      </c>
    </row>
    <row r="324" spans="1:5">
      <c r="A324" s="62" t="s">
        <v>394</v>
      </c>
      <c r="B324" s="7">
        <v>1721769</v>
      </c>
      <c r="C324" s="7">
        <v>1679723</v>
      </c>
      <c r="D324" s="7">
        <v>1679723</v>
      </c>
      <c r="E324" s="7">
        <v>0</v>
      </c>
    </row>
    <row r="325" spans="1:5">
      <c r="A325" s="62" t="s">
        <v>397</v>
      </c>
      <c r="B325" s="7">
        <v>1600000</v>
      </c>
      <c r="C325" s="7">
        <v>1600000</v>
      </c>
      <c r="D325" s="7">
        <v>0</v>
      </c>
      <c r="E325" s="7">
        <v>1600000</v>
      </c>
    </row>
    <row r="326" spans="1:5">
      <c r="A326" s="62" t="s">
        <v>409</v>
      </c>
      <c r="B326" s="7">
        <v>1500000</v>
      </c>
      <c r="C326" s="7">
        <v>1500000</v>
      </c>
      <c r="D326" s="7">
        <v>1499996</v>
      </c>
      <c r="E326" s="7">
        <v>4</v>
      </c>
    </row>
    <row r="327" spans="1:5">
      <c r="A327" s="62" t="s">
        <v>403</v>
      </c>
      <c r="B327" s="7">
        <v>1500000</v>
      </c>
      <c r="C327" s="7">
        <v>1500000</v>
      </c>
      <c r="D327" s="7">
        <v>665573.53</v>
      </c>
      <c r="E327" s="7">
        <v>834426.47</v>
      </c>
    </row>
    <row r="328" spans="1:5">
      <c r="A328" s="62" t="s">
        <v>398</v>
      </c>
      <c r="B328" s="7">
        <v>1600000</v>
      </c>
      <c r="C328" s="7">
        <v>1495000</v>
      </c>
      <c r="D328" s="7">
        <v>122500</v>
      </c>
      <c r="E328" s="7">
        <v>1372500</v>
      </c>
    </row>
    <row r="329" spans="1:5">
      <c r="A329" s="62" t="s">
        <v>400</v>
      </c>
      <c r="B329" s="7">
        <v>2411997</v>
      </c>
      <c r="C329" s="7">
        <v>1442930.58</v>
      </c>
      <c r="D329" s="7">
        <v>579391.85</v>
      </c>
      <c r="E329" s="7">
        <v>863538.73</v>
      </c>
    </row>
    <row r="330" spans="1:5">
      <c r="A330" s="62" t="s">
        <v>405</v>
      </c>
      <c r="B330" s="7">
        <v>1366611</v>
      </c>
      <c r="C330" s="7">
        <v>1366611</v>
      </c>
      <c r="D330" s="7">
        <v>0</v>
      </c>
      <c r="E330" s="7">
        <v>1366611</v>
      </c>
    </row>
    <row r="331" spans="1:5">
      <c r="A331" s="62" t="s">
        <v>401</v>
      </c>
      <c r="B331" s="7">
        <v>1351616</v>
      </c>
      <c r="C331" s="7">
        <v>1351616</v>
      </c>
      <c r="D331" s="7">
        <v>1351616</v>
      </c>
      <c r="E331" s="7">
        <v>0</v>
      </c>
    </row>
    <row r="332" spans="1:5">
      <c r="A332" s="62" t="s">
        <v>402</v>
      </c>
      <c r="B332" s="7">
        <v>1296648</v>
      </c>
      <c r="C332" s="7">
        <v>1296648</v>
      </c>
      <c r="D332" s="7">
        <v>1296648</v>
      </c>
      <c r="E332" s="7">
        <v>0</v>
      </c>
    </row>
    <row r="333" spans="1:5">
      <c r="A333" s="62" t="s">
        <v>389</v>
      </c>
      <c r="B333" s="7">
        <v>1246853</v>
      </c>
      <c r="C333" s="7">
        <v>1246853</v>
      </c>
      <c r="D333" s="7">
        <v>0</v>
      </c>
      <c r="E333" s="7">
        <v>1246853</v>
      </c>
    </row>
    <row r="334" spans="1:5">
      <c r="A334" s="62" t="s">
        <v>624</v>
      </c>
      <c r="B334" s="7">
        <v>1200000</v>
      </c>
      <c r="C334" s="7">
        <v>1200000</v>
      </c>
      <c r="D334" s="7">
        <v>1200000</v>
      </c>
      <c r="E334" s="7">
        <v>0</v>
      </c>
    </row>
    <row r="335" spans="1:5">
      <c r="A335" s="62" t="s">
        <v>391</v>
      </c>
      <c r="B335" s="7">
        <v>5340454</v>
      </c>
      <c r="C335" s="7">
        <v>1148145.07</v>
      </c>
      <c r="D335" s="7">
        <v>1148145.07</v>
      </c>
      <c r="E335" s="7">
        <v>0</v>
      </c>
    </row>
    <row r="336" spans="1:5">
      <c r="A336" s="62" t="s">
        <v>413</v>
      </c>
      <c r="B336" s="7">
        <v>1118721</v>
      </c>
      <c r="C336" s="7">
        <v>1118721</v>
      </c>
      <c r="D336" s="7">
        <v>509189.84</v>
      </c>
      <c r="E336" s="7">
        <v>609531.16</v>
      </c>
    </row>
    <row r="337" spans="1:5">
      <c r="A337" s="62" t="s">
        <v>404</v>
      </c>
      <c r="B337" s="7">
        <v>1112646</v>
      </c>
      <c r="C337" s="7">
        <v>1112646</v>
      </c>
      <c r="D337" s="7">
        <v>1112646</v>
      </c>
      <c r="E337" s="7">
        <v>0</v>
      </c>
    </row>
    <row r="338" spans="1:5">
      <c r="A338" s="62" t="s">
        <v>406</v>
      </c>
      <c r="B338" s="7">
        <v>1110000</v>
      </c>
      <c r="C338" s="7">
        <v>1110000</v>
      </c>
      <c r="D338" s="7">
        <v>533724.55000000005</v>
      </c>
      <c r="E338" s="7">
        <v>576275.44999999995</v>
      </c>
    </row>
    <row r="339" spans="1:5">
      <c r="A339" s="62" t="s">
        <v>407</v>
      </c>
      <c r="B339" s="7">
        <v>1108708</v>
      </c>
      <c r="C339" s="7">
        <v>1108708</v>
      </c>
      <c r="D339" s="7">
        <v>1108708</v>
      </c>
      <c r="E339" s="7">
        <v>0</v>
      </c>
    </row>
    <row r="340" spans="1:5">
      <c r="A340" s="62" t="s">
        <v>415</v>
      </c>
      <c r="B340" s="7">
        <v>1313987</v>
      </c>
      <c r="C340" s="7">
        <v>1061347.98</v>
      </c>
      <c r="D340" s="7">
        <v>419.28</v>
      </c>
      <c r="E340" s="7">
        <v>1060928.7</v>
      </c>
    </row>
    <row r="341" spans="1:5">
      <c r="A341" s="62" t="s">
        <v>432</v>
      </c>
      <c r="B341" s="7">
        <v>1041747</v>
      </c>
      <c r="C341" s="7">
        <v>1041747</v>
      </c>
      <c r="D341" s="7">
        <v>1041747</v>
      </c>
      <c r="E341" s="7">
        <v>0</v>
      </c>
    </row>
    <row r="342" spans="1:5">
      <c r="A342" s="62" t="s">
        <v>410</v>
      </c>
      <c r="B342" s="7">
        <v>1000000</v>
      </c>
      <c r="C342" s="7">
        <v>1000000</v>
      </c>
      <c r="D342" s="7">
        <v>1000000</v>
      </c>
      <c r="E342" s="7">
        <v>0</v>
      </c>
    </row>
    <row r="343" spans="1:5">
      <c r="A343" s="62" t="s">
        <v>412</v>
      </c>
      <c r="B343" s="7">
        <v>1000000</v>
      </c>
      <c r="C343" s="7">
        <v>1000000</v>
      </c>
      <c r="D343" s="7">
        <v>1000000</v>
      </c>
      <c r="E343" s="7">
        <v>0</v>
      </c>
    </row>
    <row r="344" spans="1:5">
      <c r="A344" s="62" t="s">
        <v>629</v>
      </c>
      <c r="B344" s="7">
        <v>1000000</v>
      </c>
      <c r="C344" s="7">
        <v>1000000</v>
      </c>
      <c r="D344" s="7">
        <v>1000000</v>
      </c>
      <c r="E344" s="7">
        <v>0</v>
      </c>
    </row>
    <row r="345" spans="1:5">
      <c r="A345" s="62" t="s">
        <v>584</v>
      </c>
      <c r="B345" s="7">
        <v>1000000</v>
      </c>
      <c r="C345" s="7">
        <v>1000000</v>
      </c>
      <c r="D345" s="7">
        <v>0</v>
      </c>
      <c r="E345" s="7">
        <v>1000000</v>
      </c>
    </row>
    <row r="346" spans="1:5">
      <c r="A346" s="62" t="s">
        <v>438</v>
      </c>
      <c r="B346" s="7">
        <v>1102500</v>
      </c>
      <c r="C346" s="7">
        <v>968469.86</v>
      </c>
      <c r="D346" s="7">
        <v>941635.27</v>
      </c>
      <c r="E346" s="7">
        <v>26834.59</v>
      </c>
    </row>
    <row r="347" spans="1:5">
      <c r="A347" s="62" t="s">
        <v>418</v>
      </c>
      <c r="B347" s="7">
        <v>900000</v>
      </c>
      <c r="C347" s="7">
        <v>900000</v>
      </c>
      <c r="D347" s="7">
        <v>900000</v>
      </c>
      <c r="E347" s="7">
        <v>0</v>
      </c>
    </row>
    <row r="348" spans="1:5">
      <c r="A348" s="62" t="s">
        <v>359</v>
      </c>
      <c r="B348" s="7">
        <v>888370</v>
      </c>
      <c r="C348" s="7">
        <v>888369.52</v>
      </c>
      <c r="D348" s="7">
        <v>888369.52</v>
      </c>
      <c r="E348" s="7">
        <v>0</v>
      </c>
    </row>
    <row r="349" spans="1:5">
      <c r="A349" s="62" t="s">
        <v>414</v>
      </c>
      <c r="B349" s="7">
        <v>877501</v>
      </c>
      <c r="C349" s="7">
        <v>877501</v>
      </c>
      <c r="D349" s="7">
        <v>877501</v>
      </c>
      <c r="E349" s="7">
        <v>0</v>
      </c>
    </row>
    <row r="350" spans="1:5">
      <c r="A350" s="62" t="s">
        <v>419</v>
      </c>
      <c r="B350" s="7">
        <v>858739</v>
      </c>
      <c r="C350" s="7">
        <v>858739</v>
      </c>
      <c r="D350" s="7">
        <v>858739</v>
      </c>
      <c r="E350" s="7">
        <v>0</v>
      </c>
    </row>
    <row r="351" spans="1:5">
      <c r="A351" s="62" t="s">
        <v>424</v>
      </c>
      <c r="B351" s="7">
        <v>850780</v>
      </c>
      <c r="C351" s="7">
        <v>850780</v>
      </c>
      <c r="D351" s="7">
        <v>0</v>
      </c>
      <c r="E351" s="7">
        <v>850780</v>
      </c>
    </row>
    <row r="352" spans="1:5">
      <c r="A352" s="62" t="s">
        <v>455</v>
      </c>
      <c r="B352" s="7">
        <v>850477</v>
      </c>
      <c r="C352" s="7">
        <v>850477</v>
      </c>
      <c r="D352" s="7">
        <v>667687.31000000006</v>
      </c>
      <c r="E352" s="7">
        <v>182789.69</v>
      </c>
    </row>
    <row r="353" spans="1:5">
      <c r="A353" s="62" t="s">
        <v>420</v>
      </c>
      <c r="B353" s="7">
        <v>806385</v>
      </c>
      <c r="C353" s="7">
        <v>806385</v>
      </c>
      <c r="D353" s="7">
        <v>467655.89</v>
      </c>
      <c r="E353" s="7">
        <v>338729.11</v>
      </c>
    </row>
    <row r="354" spans="1:5">
      <c r="A354" s="62" t="s">
        <v>421</v>
      </c>
      <c r="B354" s="7">
        <v>803894</v>
      </c>
      <c r="C354" s="7">
        <v>803894</v>
      </c>
      <c r="D354" s="7">
        <v>803894</v>
      </c>
      <c r="E354" s="7">
        <v>0</v>
      </c>
    </row>
    <row r="355" spans="1:5">
      <c r="A355" s="62" t="s">
        <v>437</v>
      </c>
      <c r="B355" s="7">
        <v>800000</v>
      </c>
      <c r="C355" s="7">
        <v>800000</v>
      </c>
      <c r="D355" s="7">
        <v>0</v>
      </c>
      <c r="E355" s="7">
        <v>800000</v>
      </c>
    </row>
    <row r="356" spans="1:5">
      <c r="A356" s="62" t="s">
        <v>463</v>
      </c>
      <c r="B356" s="7">
        <v>780000</v>
      </c>
      <c r="C356" s="7">
        <v>780000</v>
      </c>
      <c r="D356" s="7">
        <v>330000</v>
      </c>
      <c r="E356" s="7">
        <v>450000</v>
      </c>
    </row>
    <row r="357" spans="1:5">
      <c r="A357" s="62" t="s">
        <v>429</v>
      </c>
      <c r="B357" s="7">
        <v>765551</v>
      </c>
      <c r="C357" s="7">
        <v>765551</v>
      </c>
      <c r="D357" s="7">
        <v>0</v>
      </c>
      <c r="E357" s="7">
        <v>765551</v>
      </c>
    </row>
    <row r="358" spans="1:5">
      <c r="A358" s="62" t="s">
        <v>434</v>
      </c>
      <c r="B358" s="7">
        <v>759877</v>
      </c>
      <c r="C358" s="7">
        <v>759877</v>
      </c>
      <c r="D358" s="7">
        <v>759877</v>
      </c>
      <c r="E358" s="7">
        <v>0</v>
      </c>
    </row>
    <row r="359" spans="1:5">
      <c r="A359" s="62" t="s">
        <v>425</v>
      </c>
      <c r="B359" s="7">
        <v>700000</v>
      </c>
      <c r="C359" s="7">
        <v>700000</v>
      </c>
      <c r="D359" s="7">
        <v>0</v>
      </c>
      <c r="E359" s="7">
        <v>700000</v>
      </c>
    </row>
    <row r="360" spans="1:5">
      <c r="A360" s="62" t="s">
        <v>423</v>
      </c>
      <c r="B360" s="7">
        <v>694227</v>
      </c>
      <c r="C360" s="7">
        <v>694227</v>
      </c>
      <c r="D360" s="7">
        <v>694227</v>
      </c>
      <c r="E360" s="7">
        <v>0</v>
      </c>
    </row>
    <row r="361" spans="1:5">
      <c r="A361" s="62" t="s">
        <v>668</v>
      </c>
      <c r="B361" s="7">
        <v>1076000</v>
      </c>
      <c r="C361" s="7">
        <v>687935.75</v>
      </c>
      <c r="D361" s="7">
        <v>0</v>
      </c>
      <c r="E361" s="7">
        <v>687935.75</v>
      </c>
    </row>
    <row r="362" spans="1:5">
      <c r="A362" s="62" t="s">
        <v>374</v>
      </c>
      <c r="B362" s="7">
        <v>685820</v>
      </c>
      <c r="C362" s="7">
        <v>685818.54</v>
      </c>
      <c r="D362" s="7">
        <v>685818.54</v>
      </c>
      <c r="E362" s="7">
        <v>0</v>
      </c>
    </row>
    <row r="363" spans="1:5">
      <c r="A363" s="62" t="s">
        <v>466</v>
      </c>
      <c r="B363" s="7">
        <v>680856</v>
      </c>
      <c r="C363" s="7">
        <v>669125.31999999995</v>
      </c>
      <c r="D363" s="7">
        <v>0</v>
      </c>
      <c r="E363" s="7">
        <v>669125.31999999995</v>
      </c>
    </row>
    <row r="364" spans="1:5">
      <c r="A364" s="62" t="s">
        <v>427</v>
      </c>
      <c r="B364" s="7">
        <v>600000</v>
      </c>
      <c r="C364" s="7">
        <v>600000</v>
      </c>
      <c r="D364" s="7">
        <v>0</v>
      </c>
      <c r="E364" s="7">
        <v>600000</v>
      </c>
    </row>
    <row r="365" spans="1:5">
      <c r="A365" s="62" t="s">
        <v>449</v>
      </c>
      <c r="B365" s="7">
        <v>593496</v>
      </c>
      <c r="C365" s="7">
        <v>593496</v>
      </c>
      <c r="D365" s="7">
        <v>593496</v>
      </c>
      <c r="E365" s="7">
        <v>0</v>
      </c>
    </row>
    <row r="366" spans="1:5">
      <c r="A366" s="62" t="s">
        <v>428</v>
      </c>
      <c r="B366" s="7">
        <v>577523</v>
      </c>
      <c r="C366" s="7">
        <v>577523</v>
      </c>
      <c r="D366" s="7">
        <v>577523</v>
      </c>
      <c r="E366" s="7">
        <v>0</v>
      </c>
    </row>
    <row r="367" spans="1:5">
      <c r="A367" s="62" t="s">
        <v>610</v>
      </c>
      <c r="B367" s="7">
        <v>540000</v>
      </c>
      <c r="C367" s="7">
        <v>540000</v>
      </c>
      <c r="D367" s="7">
        <v>540000</v>
      </c>
      <c r="E367" s="7">
        <v>0</v>
      </c>
    </row>
    <row r="368" spans="1:5">
      <c r="A368" s="62" t="s">
        <v>431</v>
      </c>
      <c r="B368" s="7">
        <v>535658</v>
      </c>
      <c r="C368" s="7">
        <v>535658</v>
      </c>
      <c r="D368" s="7">
        <v>535658</v>
      </c>
      <c r="E368" s="7">
        <v>0</v>
      </c>
    </row>
    <row r="369" spans="1:5">
      <c r="A369" s="62" t="s">
        <v>430</v>
      </c>
      <c r="B369" s="7">
        <v>583424</v>
      </c>
      <c r="C369" s="7">
        <v>534427.42000000004</v>
      </c>
      <c r="D369" s="7">
        <v>534427.42000000004</v>
      </c>
      <c r="E369" s="7">
        <v>0</v>
      </c>
    </row>
    <row r="370" spans="1:5">
      <c r="A370" s="62" t="s">
        <v>433</v>
      </c>
      <c r="B370" s="7">
        <v>533835</v>
      </c>
      <c r="C370" s="7">
        <v>533835</v>
      </c>
      <c r="D370" s="7">
        <v>533835</v>
      </c>
      <c r="E370" s="7">
        <v>0</v>
      </c>
    </row>
    <row r="371" spans="1:5">
      <c r="A371" s="62" t="s">
        <v>444</v>
      </c>
      <c r="B371" s="7">
        <v>624507</v>
      </c>
      <c r="C371" s="7">
        <v>531964.88</v>
      </c>
      <c r="D371" s="7">
        <v>439423.38</v>
      </c>
      <c r="E371" s="7">
        <v>92541.5</v>
      </c>
    </row>
    <row r="372" spans="1:5">
      <c r="A372" s="62" t="s">
        <v>435</v>
      </c>
      <c r="B372" s="7">
        <v>741691</v>
      </c>
      <c r="C372" s="7">
        <v>517197.5</v>
      </c>
      <c r="D372" s="7">
        <v>152197.5</v>
      </c>
      <c r="E372" s="7">
        <v>365000</v>
      </c>
    </row>
    <row r="373" spans="1:5">
      <c r="A373" s="62" t="s">
        <v>436</v>
      </c>
      <c r="B373" s="7">
        <v>500000</v>
      </c>
      <c r="C373" s="7">
        <v>500000</v>
      </c>
      <c r="D373" s="7">
        <v>0</v>
      </c>
      <c r="E373" s="7">
        <v>500000</v>
      </c>
    </row>
    <row r="374" spans="1:5">
      <c r="A374" s="62" t="s">
        <v>630</v>
      </c>
      <c r="B374" s="7">
        <v>500000</v>
      </c>
      <c r="C374" s="7">
        <v>500000</v>
      </c>
      <c r="D374" s="7">
        <v>500000</v>
      </c>
      <c r="E374" s="7">
        <v>0</v>
      </c>
    </row>
    <row r="375" spans="1:5">
      <c r="A375" s="62" t="s">
        <v>831</v>
      </c>
      <c r="B375" s="7">
        <v>500000</v>
      </c>
      <c r="C375" s="7">
        <v>500000</v>
      </c>
      <c r="D375" s="7">
        <v>0</v>
      </c>
      <c r="E375" s="7">
        <v>500000</v>
      </c>
    </row>
    <row r="376" spans="1:5">
      <c r="A376" s="62" t="s">
        <v>422</v>
      </c>
      <c r="B376" s="7">
        <v>494000</v>
      </c>
      <c r="C376" s="7">
        <v>494000</v>
      </c>
      <c r="D376" s="7">
        <v>494000</v>
      </c>
      <c r="E376" s="7">
        <v>0</v>
      </c>
    </row>
    <row r="377" spans="1:5">
      <c r="A377" s="62" t="s">
        <v>439</v>
      </c>
      <c r="B377" s="7">
        <v>492045</v>
      </c>
      <c r="C377" s="7">
        <v>492045</v>
      </c>
      <c r="D377" s="7">
        <v>0</v>
      </c>
      <c r="E377" s="7">
        <v>492045</v>
      </c>
    </row>
    <row r="378" spans="1:5">
      <c r="A378" s="62" t="s">
        <v>445</v>
      </c>
      <c r="B378" s="7">
        <v>488747</v>
      </c>
      <c r="C378" s="7">
        <v>488747</v>
      </c>
      <c r="D378" s="7">
        <v>488747</v>
      </c>
      <c r="E378" s="7">
        <v>0</v>
      </c>
    </row>
    <row r="379" spans="1:5">
      <c r="A379" s="62" t="s">
        <v>440</v>
      </c>
      <c r="B379" s="7">
        <v>488319</v>
      </c>
      <c r="C379" s="7">
        <v>488319</v>
      </c>
      <c r="D379" s="7">
        <v>0</v>
      </c>
      <c r="E379" s="7">
        <v>488319</v>
      </c>
    </row>
    <row r="380" spans="1:5">
      <c r="A380" s="62" t="s">
        <v>386</v>
      </c>
      <c r="B380" s="7">
        <v>481113</v>
      </c>
      <c r="C380" s="7">
        <v>481113</v>
      </c>
      <c r="D380" s="7">
        <v>481113</v>
      </c>
      <c r="E380" s="7">
        <v>0</v>
      </c>
    </row>
    <row r="381" spans="1:5">
      <c r="A381" s="62" t="s">
        <v>441</v>
      </c>
      <c r="B381" s="7">
        <v>578519</v>
      </c>
      <c r="C381" s="7">
        <v>449867.52000000002</v>
      </c>
      <c r="D381" s="7">
        <v>358569.59</v>
      </c>
      <c r="E381" s="7">
        <v>91297.93</v>
      </c>
    </row>
    <row r="382" spans="1:5">
      <c r="A382" s="62" t="s">
        <v>333</v>
      </c>
      <c r="B382" s="7">
        <v>401612</v>
      </c>
      <c r="C382" s="7">
        <v>401612</v>
      </c>
      <c r="D382" s="7">
        <v>401612</v>
      </c>
      <c r="E382" s="7">
        <v>0</v>
      </c>
    </row>
    <row r="383" spans="1:5">
      <c r="A383" s="62" t="s">
        <v>395</v>
      </c>
      <c r="B383" s="7">
        <v>399830</v>
      </c>
      <c r="C383" s="7">
        <v>399830</v>
      </c>
      <c r="D383" s="7">
        <v>399830</v>
      </c>
      <c r="E383" s="7">
        <v>0</v>
      </c>
    </row>
    <row r="384" spans="1:5">
      <c r="A384" s="62" t="s">
        <v>467</v>
      </c>
      <c r="B384" s="7">
        <v>390528</v>
      </c>
      <c r="C384" s="7">
        <v>390527.05</v>
      </c>
      <c r="D384" s="7">
        <v>390527.05</v>
      </c>
      <c r="E384" s="7">
        <v>0</v>
      </c>
    </row>
    <row r="385" spans="1:5">
      <c r="A385" s="62" t="s">
        <v>456</v>
      </c>
      <c r="B385" s="7">
        <v>497247</v>
      </c>
      <c r="C385" s="7">
        <v>379019.06</v>
      </c>
      <c r="D385" s="7">
        <v>379019.06</v>
      </c>
      <c r="E385" s="7">
        <v>0</v>
      </c>
    </row>
    <row r="386" spans="1:5">
      <c r="A386" s="62" t="s">
        <v>447</v>
      </c>
      <c r="B386" s="7">
        <v>360000</v>
      </c>
      <c r="C386" s="7">
        <v>360000</v>
      </c>
      <c r="D386" s="7">
        <v>0</v>
      </c>
      <c r="E386" s="7">
        <v>360000</v>
      </c>
    </row>
    <row r="387" spans="1:5">
      <c r="A387" s="62" t="s">
        <v>614</v>
      </c>
      <c r="B387" s="7">
        <v>332218</v>
      </c>
      <c r="C387" s="7">
        <v>332218</v>
      </c>
      <c r="D387" s="7">
        <v>0</v>
      </c>
      <c r="E387" s="7">
        <v>332218</v>
      </c>
    </row>
    <row r="388" spans="1:5">
      <c r="A388" s="62" t="s">
        <v>450</v>
      </c>
      <c r="B388" s="7">
        <v>320000</v>
      </c>
      <c r="C388" s="7">
        <v>320000</v>
      </c>
      <c r="D388" s="7">
        <v>76338.33</v>
      </c>
      <c r="E388" s="7">
        <v>243661.67</v>
      </c>
    </row>
    <row r="389" spans="1:5">
      <c r="A389" s="62" t="s">
        <v>641</v>
      </c>
      <c r="B389" s="7">
        <v>300000</v>
      </c>
      <c r="C389" s="7">
        <v>300000</v>
      </c>
      <c r="D389" s="7">
        <v>0</v>
      </c>
      <c r="E389" s="7">
        <v>300000</v>
      </c>
    </row>
    <row r="390" spans="1:5">
      <c r="A390" s="62" t="s">
        <v>453</v>
      </c>
      <c r="B390" s="7">
        <v>290728</v>
      </c>
      <c r="C390" s="7">
        <v>290726.76</v>
      </c>
      <c r="D390" s="7">
        <v>290726.76</v>
      </c>
      <c r="E390" s="7">
        <v>0</v>
      </c>
    </row>
    <row r="391" spans="1:5">
      <c r="A391" s="62" t="s">
        <v>832</v>
      </c>
      <c r="B391" s="7">
        <v>275000</v>
      </c>
      <c r="C391" s="7">
        <v>275000</v>
      </c>
      <c r="D391" s="7">
        <v>0</v>
      </c>
      <c r="E391" s="7">
        <v>275000</v>
      </c>
    </row>
    <row r="392" spans="1:5">
      <c r="A392" s="62" t="s">
        <v>833</v>
      </c>
      <c r="B392" s="7">
        <v>275000</v>
      </c>
      <c r="C392" s="7">
        <v>275000</v>
      </c>
      <c r="D392" s="7">
        <v>0</v>
      </c>
      <c r="E392" s="7">
        <v>275000</v>
      </c>
    </row>
    <row r="393" spans="1:5">
      <c r="A393" s="62" t="s">
        <v>454</v>
      </c>
      <c r="B393" s="7">
        <v>984090</v>
      </c>
      <c r="C393" s="7">
        <v>260096.05</v>
      </c>
      <c r="D393" s="7">
        <v>256192.87</v>
      </c>
      <c r="E393" s="7">
        <v>3903.18</v>
      </c>
    </row>
    <row r="394" spans="1:5">
      <c r="A394" s="62" t="s">
        <v>574</v>
      </c>
      <c r="B394" s="7">
        <v>250000</v>
      </c>
      <c r="C394" s="7">
        <v>250000</v>
      </c>
      <c r="D394" s="7">
        <v>250000</v>
      </c>
      <c r="E394" s="7">
        <v>0</v>
      </c>
    </row>
    <row r="395" spans="1:5">
      <c r="A395" s="62" t="s">
        <v>457</v>
      </c>
      <c r="B395" s="7">
        <v>234181</v>
      </c>
      <c r="C395" s="7">
        <v>234181</v>
      </c>
      <c r="D395" s="7">
        <v>234181</v>
      </c>
      <c r="E395" s="7">
        <v>0</v>
      </c>
    </row>
    <row r="396" spans="1:5">
      <c r="A396" s="62" t="s">
        <v>490</v>
      </c>
      <c r="B396" s="7">
        <v>217543</v>
      </c>
      <c r="C396" s="7">
        <v>217543</v>
      </c>
      <c r="D396" s="7">
        <v>217543</v>
      </c>
      <c r="E396" s="7">
        <v>0</v>
      </c>
    </row>
    <row r="397" spans="1:5">
      <c r="A397" s="62" t="s">
        <v>458</v>
      </c>
      <c r="B397" s="7">
        <v>207000</v>
      </c>
      <c r="C397" s="7">
        <v>207000</v>
      </c>
      <c r="D397" s="7">
        <v>0</v>
      </c>
      <c r="E397" s="7">
        <v>207000</v>
      </c>
    </row>
    <row r="398" spans="1:5">
      <c r="A398" s="62" t="s">
        <v>416</v>
      </c>
      <c r="B398" s="7">
        <v>205099</v>
      </c>
      <c r="C398" s="7">
        <v>205099</v>
      </c>
      <c r="D398" s="7">
        <v>205099</v>
      </c>
      <c r="E398" s="7">
        <v>0</v>
      </c>
    </row>
    <row r="399" spans="1:5">
      <c r="A399" s="62" t="s">
        <v>538</v>
      </c>
      <c r="B399" s="7">
        <v>198808</v>
      </c>
      <c r="C399" s="7">
        <v>177193.11</v>
      </c>
      <c r="D399" s="7">
        <v>117193.11</v>
      </c>
      <c r="E399" s="7">
        <v>60000</v>
      </c>
    </row>
    <row r="400" spans="1:5">
      <c r="A400" s="62" t="s">
        <v>465</v>
      </c>
      <c r="B400" s="7">
        <v>239182</v>
      </c>
      <c r="C400" s="7">
        <v>176107.44</v>
      </c>
      <c r="D400" s="7">
        <v>176107.44</v>
      </c>
      <c r="E400" s="7">
        <v>0</v>
      </c>
    </row>
    <row r="401" spans="1:5">
      <c r="A401" s="62" t="s">
        <v>468</v>
      </c>
      <c r="B401" s="7">
        <v>148028</v>
      </c>
      <c r="C401" s="7">
        <v>148028</v>
      </c>
      <c r="D401" s="7">
        <v>148028</v>
      </c>
      <c r="E401" s="7">
        <v>0</v>
      </c>
    </row>
    <row r="402" spans="1:5">
      <c r="A402" s="62" t="s">
        <v>459</v>
      </c>
      <c r="B402" s="7">
        <v>206944</v>
      </c>
      <c r="C402" s="7">
        <v>147788</v>
      </c>
      <c r="D402" s="7">
        <v>0</v>
      </c>
      <c r="E402" s="7">
        <v>147788</v>
      </c>
    </row>
    <row r="403" spans="1:5">
      <c r="A403" s="62" t="s">
        <v>598</v>
      </c>
      <c r="B403" s="7">
        <v>143000</v>
      </c>
      <c r="C403" s="7">
        <v>143000</v>
      </c>
      <c r="D403" s="7">
        <v>79888.98</v>
      </c>
      <c r="E403" s="7">
        <v>63111.02</v>
      </c>
    </row>
    <row r="404" spans="1:5">
      <c r="A404" s="62" t="s">
        <v>479</v>
      </c>
      <c r="B404" s="7">
        <v>145822</v>
      </c>
      <c r="C404" s="7">
        <v>136497.41</v>
      </c>
      <c r="D404" s="7">
        <v>110861.94</v>
      </c>
      <c r="E404" s="7">
        <v>25635.47</v>
      </c>
    </row>
    <row r="405" spans="1:5">
      <c r="A405" s="62" t="s">
        <v>470</v>
      </c>
      <c r="B405" s="7">
        <v>134217</v>
      </c>
      <c r="C405" s="7">
        <v>134217</v>
      </c>
      <c r="D405" s="7">
        <v>134217</v>
      </c>
      <c r="E405" s="7">
        <v>0</v>
      </c>
    </row>
    <row r="406" spans="1:5">
      <c r="A406" s="62" t="s">
        <v>469</v>
      </c>
      <c r="B406" s="7">
        <v>133807</v>
      </c>
      <c r="C406" s="7">
        <v>133807</v>
      </c>
      <c r="D406" s="7">
        <v>133807</v>
      </c>
      <c r="E406" s="7">
        <v>0</v>
      </c>
    </row>
    <row r="407" spans="1:5">
      <c r="A407" s="62" t="s">
        <v>460</v>
      </c>
      <c r="B407" s="7">
        <v>200000</v>
      </c>
      <c r="C407" s="7">
        <v>128270.17</v>
      </c>
      <c r="D407" s="7">
        <v>0</v>
      </c>
      <c r="E407" s="7">
        <v>128270.17</v>
      </c>
    </row>
    <row r="408" spans="1:5">
      <c r="A408" s="62" t="s">
        <v>464</v>
      </c>
      <c r="B408" s="7">
        <v>127326</v>
      </c>
      <c r="C408" s="7">
        <v>126389.88</v>
      </c>
      <c r="D408" s="7">
        <v>46686.880000000005</v>
      </c>
      <c r="E408" s="7">
        <v>79703</v>
      </c>
    </row>
    <row r="409" spans="1:5">
      <c r="A409" s="62" t="s">
        <v>478</v>
      </c>
      <c r="B409" s="7">
        <v>125690</v>
      </c>
      <c r="C409" s="7">
        <v>125689.97</v>
      </c>
      <c r="D409" s="7">
        <v>125689.97</v>
      </c>
      <c r="E409" s="7">
        <v>0</v>
      </c>
    </row>
    <row r="410" spans="1:5">
      <c r="A410" s="62" t="s">
        <v>473</v>
      </c>
      <c r="B410" s="7">
        <v>122587</v>
      </c>
      <c r="C410" s="7">
        <v>122587</v>
      </c>
      <c r="D410" s="7">
        <v>122587</v>
      </c>
      <c r="E410" s="7">
        <v>0</v>
      </c>
    </row>
    <row r="411" spans="1:5">
      <c r="A411" s="62" t="s">
        <v>475</v>
      </c>
      <c r="B411" s="7">
        <v>104330</v>
      </c>
      <c r="C411" s="7">
        <v>104330</v>
      </c>
      <c r="D411" s="7">
        <v>104330</v>
      </c>
      <c r="E411" s="7">
        <v>0</v>
      </c>
    </row>
    <row r="412" spans="1:5">
      <c r="A412" s="62" t="s">
        <v>472</v>
      </c>
      <c r="B412" s="7">
        <v>103611</v>
      </c>
      <c r="C412" s="7">
        <v>103463.82</v>
      </c>
      <c r="D412" s="7">
        <v>103463.82</v>
      </c>
      <c r="E412" s="7">
        <v>0</v>
      </c>
    </row>
    <row r="413" spans="1:5">
      <c r="A413" s="62" t="s">
        <v>476</v>
      </c>
      <c r="B413" s="7">
        <v>100000</v>
      </c>
      <c r="C413" s="7">
        <v>100000</v>
      </c>
      <c r="D413" s="7">
        <v>100000</v>
      </c>
      <c r="E413" s="7">
        <v>0</v>
      </c>
    </row>
    <row r="414" spans="1:5">
      <c r="A414" s="62" t="s">
        <v>632</v>
      </c>
      <c r="B414" s="7">
        <v>100000</v>
      </c>
      <c r="C414" s="7">
        <v>100000</v>
      </c>
      <c r="D414" s="7">
        <v>100000</v>
      </c>
      <c r="E414" s="7">
        <v>0</v>
      </c>
    </row>
    <row r="415" spans="1:5">
      <c r="A415" s="62" t="s">
        <v>446</v>
      </c>
      <c r="B415" s="7">
        <v>70437</v>
      </c>
      <c r="C415" s="7">
        <v>70437</v>
      </c>
      <c r="D415" s="7">
        <v>0</v>
      </c>
      <c r="E415" s="7">
        <v>70437</v>
      </c>
    </row>
    <row r="416" spans="1:5">
      <c r="A416" s="62" t="s">
        <v>477</v>
      </c>
      <c r="B416" s="7">
        <v>70200</v>
      </c>
      <c r="C416" s="7">
        <v>70200</v>
      </c>
      <c r="D416" s="7">
        <v>70200</v>
      </c>
      <c r="E416" s="7">
        <v>0</v>
      </c>
    </row>
    <row r="417" spans="1:5">
      <c r="A417" s="62" t="s">
        <v>670</v>
      </c>
      <c r="B417" s="7">
        <v>70000</v>
      </c>
      <c r="C417" s="7">
        <v>70000</v>
      </c>
      <c r="D417" s="7">
        <v>70000</v>
      </c>
      <c r="E417" s="7">
        <v>0</v>
      </c>
    </row>
    <row r="418" spans="1:5">
      <c r="A418" s="62" t="s">
        <v>480</v>
      </c>
      <c r="B418" s="7">
        <v>49147</v>
      </c>
      <c r="C418" s="7">
        <v>49147</v>
      </c>
      <c r="D418" s="7">
        <v>0</v>
      </c>
      <c r="E418" s="7">
        <v>49147</v>
      </c>
    </row>
    <row r="419" spans="1:5">
      <c r="A419" s="62" t="s">
        <v>481</v>
      </c>
      <c r="B419" s="7">
        <v>48984</v>
      </c>
      <c r="C419" s="7">
        <v>48984</v>
      </c>
      <c r="D419" s="7">
        <v>0</v>
      </c>
      <c r="E419" s="7">
        <v>48984</v>
      </c>
    </row>
    <row r="420" spans="1:5">
      <c r="A420" s="62" t="s">
        <v>483</v>
      </c>
      <c r="B420" s="7">
        <v>47771</v>
      </c>
      <c r="C420" s="7">
        <v>47771</v>
      </c>
      <c r="D420" s="7">
        <v>47771</v>
      </c>
      <c r="E420" s="7">
        <v>0</v>
      </c>
    </row>
    <row r="421" spans="1:5">
      <c r="A421" s="62" t="s">
        <v>320</v>
      </c>
      <c r="B421" s="7">
        <v>37245</v>
      </c>
      <c r="C421" s="7">
        <v>37245</v>
      </c>
      <c r="D421" s="7">
        <v>37245</v>
      </c>
      <c r="E421" s="7">
        <v>0</v>
      </c>
    </row>
    <row r="422" spans="1:5">
      <c r="A422" s="62" t="s">
        <v>605</v>
      </c>
      <c r="B422" s="7">
        <v>80000</v>
      </c>
      <c r="C422" s="7">
        <v>36786.589999999997</v>
      </c>
      <c r="D422" s="7">
        <v>0</v>
      </c>
      <c r="E422" s="7">
        <v>36786.589999999997</v>
      </c>
    </row>
    <row r="423" spans="1:5">
      <c r="A423" s="62" t="s">
        <v>616</v>
      </c>
      <c r="B423" s="7">
        <v>23108718.850000001</v>
      </c>
      <c r="C423" s="7">
        <v>28848.13</v>
      </c>
      <c r="D423" s="7">
        <v>129.28</v>
      </c>
      <c r="E423" s="7">
        <v>28718.85</v>
      </c>
    </row>
    <row r="424" spans="1:5">
      <c r="A424" s="62" t="s">
        <v>486</v>
      </c>
      <c r="B424" s="7">
        <v>34748</v>
      </c>
      <c r="C424" s="7">
        <v>25446.9</v>
      </c>
      <c r="D424" s="7">
        <v>6900</v>
      </c>
      <c r="E424" s="7">
        <v>18546.900000000001</v>
      </c>
    </row>
    <row r="425" spans="1:5">
      <c r="A425" s="62" t="s">
        <v>506</v>
      </c>
      <c r="B425" s="7">
        <v>22625</v>
      </c>
      <c r="C425" s="7">
        <v>22625</v>
      </c>
      <c r="D425" s="7">
        <v>0</v>
      </c>
      <c r="E425" s="7">
        <v>22625</v>
      </c>
    </row>
    <row r="426" spans="1:5">
      <c r="A426" s="62" t="s">
        <v>487</v>
      </c>
      <c r="B426" s="7">
        <v>20000</v>
      </c>
      <c r="C426" s="7">
        <v>20000</v>
      </c>
      <c r="D426" s="7">
        <v>0</v>
      </c>
      <c r="E426" s="7">
        <v>20000</v>
      </c>
    </row>
    <row r="427" spans="1:5">
      <c r="A427" s="62" t="s">
        <v>484</v>
      </c>
      <c r="B427" s="7">
        <v>52860</v>
      </c>
      <c r="C427" s="7">
        <v>19322.46</v>
      </c>
      <c r="D427" s="7">
        <v>19322.46</v>
      </c>
      <c r="E427" s="7">
        <v>0</v>
      </c>
    </row>
    <row r="428" spans="1:5">
      <c r="A428" s="62" t="s">
        <v>488</v>
      </c>
      <c r="B428" s="7">
        <v>20331</v>
      </c>
      <c r="C428" s="7">
        <v>14969.16</v>
      </c>
      <c r="D428" s="7">
        <v>14969.16</v>
      </c>
      <c r="E428" s="7">
        <v>0</v>
      </c>
    </row>
    <row r="429" spans="1:5">
      <c r="A429" s="62" t="s">
        <v>834</v>
      </c>
      <c r="B429" s="7">
        <v>9398</v>
      </c>
      <c r="C429" s="7">
        <v>9398</v>
      </c>
      <c r="D429" s="7">
        <v>9398</v>
      </c>
      <c r="E429" s="7">
        <v>0</v>
      </c>
    </row>
    <row r="430" spans="1:5">
      <c r="A430" s="62" t="s">
        <v>592</v>
      </c>
      <c r="B430" s="7">
        <v>9180</v>
      </c>
      <c r="C430" s="7">
        <v>8845.81</v>
      </c>
      <c r="D430" s="7">
        <v>8845.81</v>
      </c>
      <c r="E430" s="7">
        <v>0</v>
      </c>
    </row>
    <row r="431" spans="1:5">
      <c r="A431" s="62" t="s">
        <v>532</v>
      </c>
      <c r="B431" s="7">
        <v>8280</v>
      </c>
      <c r="C431" s="7">
        <v>8280</v>
      </c>
      <c r="D431" s="7">
        <v>0</v>
      </c>
      <c r="E431" s="7">
        <v>8280</v>
      </c>
    </row>
    <row r="432" spans="1:5">
      <c r="A432" s="62" t="s">
        <v>489</v>
      </c>
      <c r="B432" s="7">
        <v>19809</v>
      </c>
      <c r="C432" s="7">
        <v>6247</v>
      </c>
      <c r="D432" s="7">
        <v>6247</v>
      </c>
      <c r="E432" s="7">
        <v>0</v>
      </c>
    </row>
    <row r="433" spans="1:5">
      <c r="A433" s="62" t="s">
        <v>308</v>
      </c>
      <c r="B433" s="7">
        <v>8290000</v>
      </c>
      <c r="C433" s="7">
        <v>5000</v>
      </c>
      <c r="D433" s="7">
        <v>0</v>
      </c>
      <c r="E433" s="7">
        <v>5000</v>
      </c>
    </row>
    <row r="434" spans="1:5">
      <c r="A434" s="62" t="s">
        <v>596</v>
      </c>
      <c r="B434" s="7">
        <v>108</v>
      </c>
      <c r="C434" s="7">
        <v>108</v>
      </c>
      <c r="D434" s="7">
        <v>108</v>
      </c>
      <c r="E434" s="7">
        <v>0</v>
      </c>
    </row>
    <row r="435" spans="1:5">
      <c r="A435" s="62" t="s">
        <v>492</v>
      </c>
      <c r="B435" s="7">
        <v>100000</v>
      </c>
      <c r="C435" s="7">
        <v>0</v>
      </c>
      <c r="D435" s="7">
        <v>0</v>
      </c>
      <c r="E435" s="7">
        <v>0</v>
      </c>
    </row>
    <row r="436" spans="1:5">
      <c r="A436" s="62" t="s">
        <v>493</v>
      </c>
      <c r="B436" s="7">
        <v>0</v>
      </c>
      <c r="C436" s="7">
        <v>0</v>
      </c>
      <c r="D436" s="7">
        <v>0</v>
      </c>
      <c r="E436" s="7">
        <v>0</v>
      </c>
    </row>
    <row r="437" spans="1:5">
      <c r="A437" s="62" t="s">
        <v>494</v>
      </c>
      <c r="B437" s="7">
        <v>10595</v>
      </c>
      <c r="C437" s="7">
        <v>0</v>
      </c>
      <c r="D437" s="7">
        <v>0</v>
      </c>
      <c r="E437" s="7">
        <v>0</v>
      </c>
    </row>
    <row r="438" spans="1:5">
      <c r="A438" s="62" t="s">
        <v>323</v>
      </c>
      <c r="B438" s="7">
        <v>1500000</v>
      </c>
      <c r="C438" s="7">
        <v>0</v>
      </c>
      <c r="D438" s="7">
        <v>0</v>
      </c>
      <c r="E438" s="7">
        <v>0</v>
      </c>
    </row>
    <row r="439" spans="1:5">
      <c r="A439" s="62" t="s">
        <v>495</v>
      </c>
      <c r="B439" s="7">
        <v>0</v>
      </c>
      <c r="C439" s="7">
        <v>0</v>
      </c>
      <c r="D439" s="7">
        <v>0</v>
      </c>
      <c r="E439" s="7">
        <v>0</v>
      </c>
    </row>
    <row r="440" spans="1:5">
      <c r="A440" s="62" t="s">
        <v>496</v>
      </c>
      <c r="B440" s="7">
        <v>0</v>
      </c>
      <c r="C440" s="7">
        <v>0</v>
      </c>
      <c r="D440" s="7">
        <v>0</v>
      </c>
      <c r="E440" s="7">
        <v>0</v>
      </c>
    </row>
    <row r="441" spans="1:5">
      <c r="A441" s="62" t="s">
        <v>497</v>
      </c>
      <c r="B441" s="7">
        <v>70000</v>
      </c>
      <c r="C441" s="7">
        <v>0</v>
      </c>
      <c r="D441" s="7">
        <v>0</v>
      </c>
      <c r="E441" s="7">
        <v>0</v>
      </c>
    </row>
    <row r="442" spans="1:5">
      <c r="A442" s="62" t="s">
        <v>499</v>
      </c>
      <c r="B442" s="7">
        <v>105883</v>
      </c>
      <c r="C442" s="7">
        <v>0</v>
      </c>
      <c r="D442" s="7">
        <v>0</v>
      </c>
      <c r="E442" s="7">
        <v>0</v>
      </c>
    </row>
    <row r="443" spans="1:5">
      <c r="A443" s="62" t="s">
        <v>408</v>
      </c>
      <c r="B443" s="7">
        <v>0</v>
      </c>
      <c r="C443" s="7">
        <v>0</v>
      </c>
      <c r="D443" s="7">
        <v>0</v>
      </c>
      <c r="E443" s="7">
        <v>0</v>
      </c>
    </row>
    <row r="444" spans="1:5">
      <c r="A444" s="62" t="s">
        <v>452</v>
      </c>
      <c r="B444" s="7">
        <v>0</v>
      </c>
      <c r="C444" s="7">
        <v>0</v>
      </c>
      <c r="D444" s="7">
        <v>0</v>
      </c>
      <c r="E444" s="7">
        <v>0</v>
      </c>
    </row>
    <row r="445" spans="1:5">
      <c r="A445" s="62" t="s">
        <v>411</v>
      </c>
      <c r="B445" s="7">
        <v>0</v>
      </c>
      <c r="C445" s="7">
        <v>0</v>
      </c>
      <c r="D445" s="7">
        <v>0</v>
      </c>
      <c r="E445" s="7">
        <v>0</v>
      </c>
    </row>
    <row r="446" spans="1:5">
      <c r="A446" s="62" t="s">
        <v>505</v>
      </c>
      <c r="B446" s="7">
        <v>0</v>
      </c>
      <c r="C446" s="7">
        <v>0</v>
      </c>
      <c r="D446" s="7">
        <v>0</v>
      </c>
      <c r="E446" s="7">
        <v>0</v>
      </c>
    </row>
    <row r="447" spans="1:5">
      <c r="A447" s="62" t="s">
        <v>507</v>
      </c>
      <c r="B447" s="7">
        <v>0</v>
      </c>
      <c r="C447" s="7">
        <v>0</v>
      </c>
      <c r="D447" s="7">
        <v>0</v>
      </c>
      <c r="E447" s="7">
        <v>0</v>
      </c>
    </row>
    <row r="448" spans="1:5">
      <c r="A448" s="62" t="s">
        <v>508</v>
      </c>
      <c r="B448" s="7">
        <v>1667862</v>
      </c>
      <c r="C448" s="7">
        <v>0</v>
      </c>
      <c r="D448" s="7">
        <v>0</v>
      </c>
      <c r="E448" s="7">
        <v>0</v>
      </c>
    </row>
    <row r="449" spans="1:5">
      <c r="A449" s="62" t="s">
        <v>509</v>
      </c>
      <c r="B449" s="7">
        <v>27400000</v>
      </c>
      <c r="C449" s="7">
        <v>0</v>
      </c>
      <c r="D449" s="7">
        <v>0</v>
      </c>
      <c r="E449" s="7">
        <v>0</v>
      </c>
    </row>
    <row r="450" spans="1:5">
      <c r="A450" s="62" t="s">
        <v>224</v>
      </c>
      <c r="B450" s="7">
        <v>35600000</v>
      </c>
      <c r="C450" s="7">
        <v>0</v>
      </c>
      <c r="D450" s="7">
        <v>0</v>
      </c>
      <c r="E450" s="7">
        <v>0</v>
      </c>
    </row>
    <row r="451" spans="1:5">
      <c r="A451" s="62" t="s">
        <v>510</v>
      </c>
      <c r="B451" s="7">
        <v>0</v>
      </c>
      <c r="C451" s="7">
        <v>0</v>
      </c>
      <c r="D451" s="7">
        <v>0</v>
      </c>
      <c r="E451" s="7">
        <v>0</v>
      </c>
    </row>
    <row r="452" spans="1:5">
      <c r="A452" s="62" t="s">
        <v>511</v>
      </c>
      <c r="B452" s="7">
        <v>0</v>
      </c>
      <c r="C452" s="7">
        <v>0</v>
      </c>
      <c r="D452" s="7">
        <v>0</v>
      </c>
      <c r="E452" s="7">
        <v>0</v>
      </c>
    </row>
    <row r="453" spans="1:5">
      <c r="A453" s="62" t="s">
        <v>512</v>
      </c>
      <c r="B453" s="7">
        <v>0</v>
      </c>
      <c r="C453" s="7">
        <v>0</v>
      </c>
      <c r="D453" s="7">
        <v>0</v>
      </c>
      <c r="E453" s="7">
        <v>0</v>
      </c>
    </row>
    <row r="454" spans="1:5">
      <c r="A454" s="62" t="s">
        <v>515</v>
      </c>
      <c r="B454" s="7">
        <v>3000000</v>
      </c>
      <c r="C454" s="7">
        <v>0</v>
      </c>
      <c r="D454" s="7">
        <v>0</v>
      </c>
      <c r="E454" s="7">
        <v>0</v>
      </c>
    </row>
    <row r="455" spans="1:5">
      <c r="A455" s="62" t="s">
        <v>516</v>
      </c>
      <c r="B455" s="7">
        <v>0</v>
      </c>
      <c r="C455" s="7">
        <v>0</v>
      </c>
      <c r="D455" s="7">
        <v>0</v>
      </c>
      <c r="E455" s="7">
        <v>0</v>
      </c>
    </row>
    <row r="456" spans="1:5">
      <c r="A456" s="62" t="s">
        <v>517</v>
      </c>
      <c r="B456" s="7">
        <v>58909435</v>
      </c>
      <c r="C456" s="7">
        <v>0</v>
      </c>
      <c r="D456" s="7">
        <v>0</v>
      </c>
      <c r="E456" s="7">
        <v>0</v>
      </c>
    </row>
    <row r="457" spans="1:5">
      <c r="A457" s="62" t="s">
        <v>417</v>
      </c>
      <c r="B457" s="7">
        <v>10192</v>
      </c>
      <c r="C457" s="7">
        <v>0</v>
      </c>
      <c r="D457" s="7">
        <v>0</v>
      </c>
      <c r="E457" s="7">
        <v>0</v>
      </c>
    </row>
    <row r="458" spans="1:5">
      <c r="A458" s="62" t="s">
        <v>520</v>
      </c>
      <c r="B458" s="7">
        <v>0</v>
      </c>
      <c r="C458" s="7">
        <v>0</v>
      </c>
      <c r="D458" s="7">
        <v>0</v>
      </c>
      <c r="E458" s="7">
        <v>0</v>
      </c>
    </row>
    <row r="459" spans="1:5">
      <c r="A459" s="62" t="s">
        <v>521</v>
      </c>
      <c r="B459" s="7">
        <v>0</v>
      </c>
      <c r="C459" s="7">
        <v>0</v>
      </c>
      <c r="D459" s="7">
        <v>0</v>
      </c>
      <c r="E459" s="7">
        <v>0</v>
      </c>
    </row>
    <row r="460" spans="1:5">
      <c r="A460" s="62" t="s">
        <v>522</v>
      </c>
      <c r="B460" s="7">
        <v>6835</v>
      </c>
      <c r="C460" s="7">
        <v>0</v>
      </c>
      <c r="D460" s="7">
        <v>0</v>
      </c>
      <c r="E460" s="7">
        <v>0</v>
      </c>
    </row>
    <row r="461" spans="1:5">
      <c r="A461" s="62" t="s">
        <v>214</v>
      </c>
      <c r="B461" s="7">
        <v>0</v>
      </c>
      <c r="C461" s="7">
        <v>0</v>
      </c>
      <c r="D461" s="7">
        <v>0</v>
      </c>
      <c r="E461" s="7">
        <v>0</v>
      </c>
    </row>
    <row r="462" spans="1:5">
      <c r="A462" s="62" t="s">
        <v>523</v>
      </c>
      <c r="B462" s="7">
        <v>0</v>
      </c>
      <c r="C462" s="7">
        <v>0</v>
      </c>
      <c r="D462" s="7">
        <v>0</v>
      </c>
      <c r="E462" s="7">
        <v>0</v>
      </c>
    </row>
    <row r="463" spans="1:5">
      <c r="A463" s="62" t="s">
        <v>485</v>
      </c>
      <c r="B463" s="7">
        <v>110841</v>
      </c>
      <c r="C463" s="7">
        <v>0</v>
      </c>
      <c r="D463" s="7">
        <v>0</v>
      </c>
      <c r="E463" s="7">
        <v>0</v>
      </c>
    </row>
    <row r="464" spans="1:5">
      <c r="A464" s="62" t="s">
        <v>525</v>
      </c>
      <c r="B464" s="7">
        <v>887</v>
      </c>
      <c r="C464" s="7">
        <v>0</v>
      </c>
      <c r="D464" s="7">
        <v>0</v>
      </c>
      <c r="E464" s="7">
        <v>0</v>
      </c>
    </row>
    <row r="465" spans="1:5">
      <c r="A465" s="62" t="s">
        <v>526</v>
      </c>
      <c r="B465" s="7">
        <v>40000</v>
      </c>
      <c r="C465" s="7">
        <v>0</v>
      </c>
      <c r="D465" s="7">
        <v>0</v>
      </c>
      <c r="E465" s="7">
        <v>0</v>
      </c>
    </row>
    <row r="466" spans="1:5">
      <c r="A466" s="62" t="s">
        <v>527</v>
      </c>
      <c r="B466" s="7">
        <v>0</v>
      </c>
      <c r="C466" s="7">
        <v>0</v>
      </c>
      <c r="D466" s="7">
        <v>0</v>
      </c>
      <c r="E466" s="7">
        <v>0</v>
      </c>
    </row>
    <row r="467" spans="1:5">
      <c r="A467" s="62" t="s">
        <v>528</v>
      </c>
      <c r="B467" s="7">
        <v>0</v>
      </c>
      <c r="C467" s="7">
        <v>0</v>
      </c>
      <c r="D467" s="7">
        <v>0</v>
      </c>
      <c r="E467" s="7">
        <v>0</v>
      </c>
    </row>
    <row r="468" spans="1:5">
      <c r="A468" s="62" t="s">
        <v>529</v>
      </c>
      <c r="B468" s="7">
        <v>0</v>
      </c>
      <c r="C468" s="7">
        <v>0</v>
      </c>
      <c r="D468" s="7">
        <v>0</v>
      </c>
      <c r="E468" s="7">
        <v>0</v>
      </c>
    </row>
    <row r="469" spans="1:5">
      <c r="A469" s="62" t="s">
        <v>530</v>
      </c>
      <c r="B469" s="7">
        <v>0</v>
      </c>
      <c r="C469" s="7">
        <v>0</v>
      </c>
      <c r="D469" s="7">
        <v>0</v>
      </c>
      <c r="E469" s="7">
        <v>0</v>
      </c>
    </row>
    <row r="470" spans="1:5">
      <c r="A470" s="62" t="s">
        <v>531</v>
      </c>
      <c r="B470" s="7">
        <v>101383</v>
      </c>
      <c r="C470" s="7">
        <v>0</v>
      </c>
      <c r="D470" s="7">
        <v>0</v>
      </c>
      <c r="E470" s="7">
        <v>0</v>
      </c>
    </row>
    <row r="471" spans="1:5">
      <c r="A471" s="62" t="s">
        <v>533</v>
      </c>
      <c r="B471" s="7">
        <v>0</v>
      </c>
      <c r="C471" s="7">
        <v>0</v>
      </c>
      <c r="D471" s="7">
        <v>0</v>
      </c>
      <c r="E471" s="7">
        <v>0</v>
      </c>
    </row>
    <row r="472" spans="1:5">
      <c r="A472" s="62" t="s">
        <v>534</v>
      </c>
      <c r="B472" s="7">
        <v>0</v>
      </c>
      <c r="C472" s="7">
        <v>0</v>
      </c>
      <c r="D472" s="7">
        <v>0</v>
      </c>
      <c r="E472" s="7">
        <v>0</v>
      </c>
    </row>
    <row r="473" spans="1:5">
      <c r="A473" s="62" t="s">
        <v>474</v>
      </c>
      <c r="B473" s="7">
        <v>100373</v>
      </c>
      <c r="C473" s="7">
        <v>0</v>
      </c>
      <c r="D473" s="7">
        <v>0</v>
      </c>
      <c r="E473" s="7">
        <v>0</v>
      </c>
    </row>
    <row r="474" spans="1:5">
      <c r="A474" s="62" t="s">
        <v>329</v>
      </c>
      <c r="B474" s="7">
        <v>0</v>
      </c>
      <c r="C474" s="7">
        <v>0</v>
      </c>
      <c r="D474" s="7">
        <v>0</v>
      </c>
      <c r="E474" s="7">
        <v>0</v>
      </c>
    </row>
    <row r="475" spans="1:5">
      <c r="A475" s="62" t="s">
        <v>289</v>
      </c>
      <c r="B475" s="7">
        <v>0</v>
      </c>
      <c r="C475" s="7">
        <v>0</v>
      </c>
      <c r="D475" s="7">
        <v>0</v>
      </c>
      <c r="E475" s="7">
        <v>0</v>
      </c>
    </row>
    <row r="476" spans="1:5">
      <c r="A476" s="62" t="s">
        <v>535</v>
      </c>
      <c r="B476" s="7">
        <v>0</v>
      </c>
      <c r="C476" s="7">
        <v>0</v>
      </c>
      <c r="D476" s="7">
        <v>0</v>
      </c>
      <c r="E476" s="7">
        <v>0</v>
      </c>
    </row>
    <row r="477" spans="1:5">
      <c r="A477" s="62" t="s">
        <v>378</v>
      </c>
      <c r="B477" s="7">
        <v>0</v>
      </c>
      <c r="C477" s="7">
        <v>0</v>
      </c>
      <c r="D477" s="7">
        <v>0</v>
      </c>
      <c r="E477" s="7">
        <v>0</v>
      </c>
    </row>
    <row r="478" spans="1:5">
      <c r="A478" s="62" t="s">
        <v>332</v>
      </c>
      <c r="B478" s="7">
        <v>0</v>
      </c>
      <c r="C478" s="7">
        <v>0</v>
      </c>
      <c r="D478" s="7">
        <v>0</v>
      </c>
      <c r="E478" s="7">
        <v>0</v>
      </c>
    </row>
    <row r="479" spans="1:5">
      <c r="A479" s="62" t="s">
        <v>537</v>
      </c>
      <c r="B479" s="7">
        <v>22601</v>
      </c>
      <c r="C479" s="7">
        <v>0</v>
      </c>
      <c r="D479" s="7">
        <v>0</v>
      </c>
      <c r="E479" s="7">
        <v>0</v>
      </c>
    </row>
    <row r="480" spans="1:5">
      <c r="A480" s="62" t="s">
        <v>442</v>
      </c>
      <c r="B480" s="7">
        <v>0</v>
      </c>
      <c r="C480" s="7">
        <v>0</v>
      </c>
      <c r="D480" s="7">
        <v>0</v>
      </c>
      <c r="E480" s="7">
        <v>0</v>
      </c>
    </row>
    <row r="481" spans="1:5">
      <c r="A481" s="62" t="s">
        <v>631</v>
      </c>
      <c r="B481" s="7">
        <v>100000</v>
      </c>
      <c r="C481" s="7">
        <v>0</v>
      </c>
      <c r="D481" s="7">
        <v>0</v>
      </c>
      <c r="E481" s="7">
        <v>0</v>
      </c>
    </row>
    <row r="482" spans="1:5">
      <c r="A482" s="62" t="s">
        <v>835</v>
      </c>
      <c r="B482" s="7">
        <v>0</v>
      </c>
      <c r="C482" s="7">
        <v>0</v>
      </c>
      <c r="D482" s="7">
        <v>0</v>
      </c>
      <c r="E482" s="7">
        <v>0</v>
      </c>
    </row>
    <row r="483" spans="1:5">
      <c r="A483" s="62" t="s">
        <v>658</v>
      </c>
      <c r="B483" s="7">
        <v>0</v>
      </c>
      <c r="C483" s="7">
        <v>0</v>
      </c>
      <c r="D483" s="7">
        <v>0</v>
      </c>
      <c r="E483" s="7">
        <v>0</v>
      </c>
    </row>
    <row r="484" spans="1:5">
      <c r="A484" s="62" t="s">
        <v>836</v>
      </c>
      <c r="B484" s="7">
        <v>35924</v>
      </c>
      <c r="C484" s="7">
        <v>0</v>
      </c>
      <c r="D484" s="7">
        <v>0</v>
      </c>
      <c r="E484" s="7">
        <v>0</v>
      </c>
    </row>
  </sheetData>
  <hyperlinks>
    <hyperlink ref="A304" r:id="rId1" display="FONDO NAZIONALE PER LA RIEVOCAZIONE STORICA"/>
    <hyperlink ref="A18" r:id="rId2"/>
    <hyperlink ref="A3" r:id="rId3"/>
    <hyperlink ref="A9" r:id="rId4"/>
    <hyperlink ref="A16"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26</vt:i4>
      </vt:variant>
    </vt:vector>
  </HeadingPairs>
  <TitlesOfParts>
    <vt:vector size="26" baseType="lpstr">
      <vt:lpstr>Uscite2008-2018</vt:lpstr>
      <vt:lpstr>ciclo_annuale_U</vt:lpstr>
      <vt:lpstr>impegni</vt:lpstr>
      <vt:lpstr>indicatori_U</vt:lpstr>
      <vt:lpstr>trasferimenti_AP_ministeri</vt:lpstr>
      <vt:lpstr>Residui_passivi</vt:lpstr>
      <vt:lpstr>Residui passivi2018</vt:lpstr>
      <vt:lpstr>fondo sviluppo coesione</vt:lpstr>
      <vt:lpstr>trasf_correnti_AP_2018</vt:lpstr>
      <vt:lpstr>trasf_correnti_ap_2019</vt:lpstr>
      <vt:lpstr>equilibrio_corrente_capitale</vt:lpstr>
      <vt:lpstr>interessi_conti tesoreria</vt:lpstr>
      <vt:lpstr>saldi_totale</vt:lpstr>
      <vt:lpstr>saldi_finali</vt:lpstr>
      <vt:lpstr>tabella_saldi</vt:lpstr>
      <vt:lpstr>Entrate2011-2018</vt:lpstr>
      <vt:lpstr>accertamenti</vt:lpstr>
      <vt:lpstr>incassi</vt:lpstr>
      <vt:lpstr>indicatori_E</vt:lpstr>
      <vt:lpstr>ciclo_annuale_E</vt:lpstr>
      <vt:lpstr>Residui_attivi</vt:lpstr>
      <vt:lpstr>riaccertamento_residui_tit_cat</vt:lpstr>
      <vt:lpstr>riaccertamento_residui_capitolo</vt:lpstr>
      <vt:lpstr>sanzioni_risc_impostedirette</vt:lpstr>
      <vt:lpstr>sanzioni_risc_imposteindirette</vt:lpstr>
      <vt:lpstr>Imposta_valore_aggiunto</vt:lpstr>
    </vt:vector>
  </TitlesOfParts>
  <Company>Senato della Repubblica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 Mostacci</dc:creator>
  <cp:lastModifiedBy>franco</cp:lastModifiedBy>
  <dcterms:created xsi:type="dcterms:W3CDTF">2019-03-18T09:58:52Z</dcterms:created>
  <dcterms:modified xsi:type="dcterms:W3CDTF">2020-04-16T20:32:11Z</dcterms:modified>
</cp:coreProperties>
</file>